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302\"/>
    </mc:Choice>
  </mc:AlternateContent>
  <bookViews>
    <workbookView xWindow="0" yWindow="0" windowWidth="28800" windowHeight="12300"/>
  </bookViews>
  <sheets>
    <sheet name="НМЦ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9" i="1" l="1"/>
  <c r="M11" i="1"/>
  <c r="I12" i="1"/>
  <c r="J12" i="1" s="1"/>
  <c r="K12" i="1" s="1"/>
  <c r="I11" i="1"/>
  <c r="J11" i="1" s="1"/>
  <c r="K11" i="1" s="1"/>
  <c r="L12" i="1" l="1"/>
  <c r="M12" i="1" s="1"/>
  <c r="L11" i="1"/>
  <c r="I6" i="1"/>
  <c r="J6" i="1" s="1"/>
  <c r="K6" i="1" s="1"/>
  <c r="I7" i="1"/>
  <c r="L7" i="1" s="1"/>
  <c r="M7" i="1" s="1"/>
  <c r="I8" i="1"/>
  <c r="J8" i="1" s="1"/>
  <c r="K8" i="1" s="1"/>
  <c r="L8" i="1"/>
  <c r="M8" i="1" s="1"/>
  <c r="I9" i="1"/>
  <c r="J9" i="1" s="1"/>
  <c r="K9" i="1" s="1"/>
  <c r="I10" i="1"/>
  <c r="J10" i="1" s="1"/>
  <c r="K10" i="1" s="1"/>
  <c r="L10" i="1" l="1"/>
  <c r="M10" i="1" s="1"/>
  <c r="J7" i="1"/>
  <c r="K7" i="1" s="1"/>
  <c r="L6" i="1"/>
  <c r="M6" i="1" s="1"/>
  <c r="L9" i="1"/>
  <c r="I5" i="1"/>
  <c r="L5" i="1" s="1"/>
  <c r="M5" i="1" l="1"/>
  <c r="I13" i="1" s="1"/>
  <c r="J5" i="1"/>
  <c r="K5" i="1" s="1"/>
</calcChain>
</file>

<file path=xl/sharedStrings.xml><?xml version="1.0" encoding="utf-8"?>
<sst xmlns="http://schemas.openxmlformats.org/spreadsheetml/2006/main" count="44" uniqueCount="31">
  <si>
    <t>№</t>
  </si>
  <si>
    <t>Основыне характеристи объекта закупки</t>
  </si>
  <si>
    <t>Ед. изм</t>
  </si>
  <si>
    <t>Кол-во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</si>
  <si>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</si>
  <si>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</si>
  <si>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</si>
  <si>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</si>
  <si>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</si>
  <si>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</si>
  <si>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>рублей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</si>
  <si>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</si>
  <si>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Коммерческие предложения (руб./ед.изм.)</t>
  </si>
  <si>
    <t xml:space="preserve">Наименование товара (работ, услуг) 
</t>
  </si>
  <si>
    <t>В результате проведенного расчета Н(М)Ц договора составила:</t>
  </si>
  <si>
    <t xml:space="preserve">В соответствии с описанием предмета закупки 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</si>
  <si>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</si>
  <si>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</si>
  <si>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</si>
  <si>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>кг</t>
  </si>
  <si>
    <t>Обоснование начальной (максимальной) цены Договора на поставку молочной продукции</t>
  </si>
  <si>
    <t xml:space="preserve">Молоко - 3,2% м.д.ж., пастеризованное, п/э литровый пакет, ГОСТ 31450-2013 </t>
  </si>
  <si>
    <t xml:space="preserve">Кефир 3,2% м.д.ж. п/э пакет, ГОСТ 31454-2012 </t>
  </si>
  <si>
    <t>Снежок 2,5% м.д.ж. п/э пакет,</t>
  </si>
  <si>
    <t xml:space="preserve">Йогурт 2,5% м.д.ж. п/э пак. Клубника, персик,черника, ГОСТ 31981-2013 </t>
  </si>
  <si>
    <t xml:space="preserve">Сметана 15% м.д.ж. банка 0,2 кг., ГОСТ 31452-2012 </t>
  </si>
  <si>
    <t xml:space="preserve">Творог  9% м.д.ж. с кислотностью не более 150Т пласт. Банка 0,200 кг., ГОСТ 31453-2013 </t>
  </si>
  <si>
    <t>л</t>
  </si>
  <si>
    <t xml:space="preserve">При определениеии начальной (максимальной) цены Договора  на поставку  молочной продукции  применен метод сопоставимых рыночных цен (анализ рынка). </t>
  </si>
  <si>
    <t>Сыр твердых сортов, «Голландский»,вакуумная упаковка,фас. не более 0,250 гр.</t>
  </si>
  <si>
    <t>Масло сливочное 72,5% «Крестьянское»,ГОСТ,
упаковка –фольга,вес 0,200гр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</si>
</sst>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/>
    <xf numFmtId="0" fontId="4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4" fillId="0" borderId="0" xfId="0" applyNumberFormat="1" applyFont="1"/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/>
    <xf numFmtId="0" fontId="5" fillId="0" borderId="2" xfId="0" applyFont="1" applyBorder="1" applyAlignment="1">
      <alignment horizontal="center" vertical="center" wrapText="1"/>
    </xf>
    <xf numFmtId="164" fontId="6" fillId="2" borderId="0" xfId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4" fontId="8" fillId="0" borderId="10" xfId="0" applyNumberFormat="1" applyFont="1" applyBorder="1" applyAlignment="1">
      <alignment horizontal="center" vertical="center"/>
    </xf>
    <xf numFmtId="4" fontId="8" fillId="0" borderId="10" xfId="0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 wrapText="1"/>
    </xf>
    <xf numFmtId="2" fontId="10" fillId="0" borderId="10" xfId="0" applyNumberFormat="1" applyFont="1" applyBorder="1" applyAlignment="1">
      <alignment vertical="center" wrapText="1"/>
    </xf>
    <xf numFmtId="2" fontId="9" fillId="0" borderId="10" xfId="0" applyNumberFormat="1" applyFont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2" fontId="8" fillId="0" borderId="10" xfId="2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vertical="center" wrapText="1"/>
    </xf>
    <xf numFmtId="0" fontId="10" fillId="3" borderId="10" xfId="0" applyFont="1" applyFill="1" applyBorder="1" applyAlignment="1">
      <alignment horizontal="center" vertical="top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vertical="center" wrapText="1"/>
    </xf>
    <xf numFmtId="2" fontId="10" fillId="3" borderId="10" xfId="0" applyNumberFormat="1" applyFont="1" applyFill="1" applyBorder="1" applyAlignment="1">
      <alignment vertical="center" wrapText="1"/>
    </xf>
    <xf numFmtId="2" fontId="9" fillId="3" borderId="10" xfId="0" applyNumberFormat="1" applyFont="1" applyFill="1" applyBorder="1" applyAlignment="1">
      <alignment horizontal="center" vertical="center" wrapText="1"/>
    </xf>
    <xf numFmtId="2" fontId="8" fillId="3" borderId="10" xfId="2" applyNumberFormat="1" applyFont="1" applyFill="1" applyBorder="1" applyAlignment="1">
      <alignment horizontal="center" vertical="center"/>
    </xf>
    <xf numFmtId="2" fontId="8" fillId="3" borderId="1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0" fillId="0" borderId="0" xfId="0" applyFill="1" applyAlignment="1"/>
    <xf numFmtId="0" fontId="8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Alignment="1">
      <alignment horizont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1476375</xdr:rowOff>
    </xdr:from>
    <xdr:to>
      <xdr:col>10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62775" y="3657600"/>
          <a:ext cx="5905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56326" y="3115236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A4" zoomScaleNormal="100" workbookViewId="0">
      <selection activeCell="L5" sqref="L5"/>
    </sheetView>
  </sheetViews>
  <sheetFormatPr defaultColWidth="9.140625" defaultRowHeight="12.75" x14ac:dyDescent="0.2"/>
  <cols>
    <col min="1" max="1" width="3.140625" style="1" customWidth="1"/>
    <col min="2" max="2" width="31" style="1" customWidth="1"/>
    <col min="3" max="3" width="20.5703125" style="1" customWidth="1"/>
    <col min="4" max="4" width="5.85546875" style="1" customWidth="1"/>
    <col min="5" max="5" width="8.85546875" style="1" customWidth="1"/>
    <col min="6" max="6" width="15.42578125" style="1" customWidth="1"/>
    <col min="7" max="7" width="16.140625" style="1" customWidth="1"/>
    <col min="8" max="8" width="15.7109375" style="1" customWidth="1"/>
    <col min="9" max="9" width="18" style="1" customWidth="1"/>
    <col min="10" max="10" width="13.42578125" style="1" customWidth="1"/>
    <col min="11" max="11" width="10.140625" style="16" customWidth="1"/>
    <col min="12" max="12" width="10.5703125" style="1" customWidth="1"/>
    <col min="13" max="13" width="16.140625" style="1" customWidth="1"/>
    <col min="14" max="16384" width="9.140625" style="1"/>
  </cols>
  <sheetData>
    <row r="1" spans="1:13" s="3" customFormat="1" ht="67.5" customHeight="1" x14ac:dyDescent="0.2">
      <c r="B1" s="9"/>
      <c r="I1" s="46"/>
      <c r="J1" s="46"/>
      <c r="K1" s="46"/>
      <c r="L1" s="46"/>
      <c r="M1" s="46"/>
    </row>
    <row r="2" spans="1:13" s="3" customFormat="1" ht="39" customHeight="1" x14ac:dyDescent="0.2">
      <c r="A2" s="51" t="s">
        <v>20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s="3" customFormat="1" ht="39" customHeight="1" x14ac:dyDescent="0.2">
      <c r="A3" s="52" t="s">
        <v>0</v>
      </c>
      <c r="B3" s="54" t="s">
        <v>13</v>
      </c>
      <c r="C3" s="56" t="s">
        <v>1</v>
      </c>
      <c r="D3" s="55" t="s">
        <v>2</v>
      </c>
      <c r="E3" s="55" t="s">
        <v>3</v>
      </c>
      <c r="F3" s="49" t="s">
        <v>12</v>
      </c>
      <c r="G3" s="50"/>
      <c r="H3" s="50"/>
      <c r="I3" s="59" t="s">
        <v>4</v>
      </c>
      <c r="J3" s="59"/>
      <c r="K3" s="59"/>
      <c r="L3" s="47" t="s">
        <v>5</v>
      </c>
      <c r="M3" s="48"/>
    </row>
    <row r="4" spans="1:13" s="3" customFormat="1" ht="144" customHeight="1" thickBot="1" x14ac:dyDescent="0.25">
      <c r="A4" s="53"/>
      <c r="B4" s="55"/>
      <c r="C4" s="57"/>
      <c r="D4" s="58"/>
      <c r="E4" s="58"/>
      <c r="F4" s="13" t="s">
        <v>16</v>
      </c>
      <c r="G4" s="13" t="s">
        <v>17</v>
      </c>
      <c r="H4" s="13" t="s">
        <v>18</v>
      </c>
      <c r="I4" s="17" t="s">
        <v>6</v>
      </c>
      <c r="J4" s="17" t="s">
        <v>7</v>
      </c>
      <c r="K4" s="14" t="s">
        <v>11</v>
      </c>
      <c r="L4" s="4" t="s">
        <v>8</v>
      </c>
      <c r="M4" s="4" t="s">
        <v>9</v>
      </c>
    </row>
    <row r="5" spans="1:13" s="5" customFormat="1" ht="48" thickBot="1" x14ac:dyDescent="0.3">
      <c r="A5" s="19">
        <v>1</v>
      </c>
      <c r="B5" s="30" t="s">
        <v>21</v>
      </c>
      <c r="C5" s="20" t="s">
        <v>15</v>
      </c>
      <c r="D5" s="32" t="s">
        <v>27</v>
      </c>
      <c r="E5" s="33">
        <v>2200</v>
      </c>
      <c r="F5" s="24">
        <v>45</v>
      </c>
      <c r="G5" s="25">
        <v>50</v>
      </c>
      <c r="H5" s="26">
        <v>47</v>
      </c>
      <c r="I5" s="27">
        <f>AVERAGE(F5:H5)</f>
        <v>47.333333333333336</v>
      </c>
      <c r="J5" s="21">
        <f t="shared" ref="J5" si="0">SQRT(((SUM((POWER(H5-I5,2)),(POWER(G5-I5,2)),(POWER(F5-I5,2)))/(COLUMNS(F5:H5)-1))))</f>
        <v>2.5166114784235831</v>
      </c>
      <c r="K5" s="22">
        <f>J5/I5*100</f>
        <v>5.3167848135709503</v>
      </c>
      <c r="L5" s="23">
        <f>I5</f>
        <v>47.333333333333336</v>
      </c>
      <c r="M5" s="23">
        <f>L5*E5</f>
        <v>104133.33333333334</v>
      </c>
    </row>
    <row r="6" spans="1:13" s="5" customFormat="1" ht="48" thickBot="1" x14ac:dyDescent="0.3">
      <c r="A6" s="29">
        <v>2</v>
      </c>
      <c r="B6" s="31" t="s">
        <v>22</v>
      </c>
      <c r="C6" s="20" t="s">
        <v>15</v>
      </c>
      <c r="D6" s="32" t="s">
        <v>27</v>
      </c>
      <c r="E6" s="34">
        <v>160</v>
      </c>
      <c r="F6" s="24">
        <v>36</v>
      </c>
      <c r="G6" s="25">
        <v>35</v>
      </c>
      <c r="H6" s="26">
        <v>36</v>
      </c>
      <c r="I6" s="27">
        <f t="shared" ref="I6:I10" si="1">AVERAGE(F6:H6)</f>
        <v>35.666666666666664</v>
      </c>
      <c r="J6" s="21">
        <f t="shared" ref="J6:J10" si="2">SQRT(((SUM((POWER(H6-I6,2)),(POWER(G6-I6,2)),(POWER(F6-I6,2)))/(COLUMNS(F6:H6)-1))))</f>
        <v>0.57735026918962584</v>
      </c>
      <c r="K6" s="22">
        <f t="shared" ref="K6:K10" si="3">J6/I6*100</f>
        <v>1.6187390724942783</v>
      </c>
      <c r="L6" s="23">
        <f t="shared" ref="L6:L10" si="4">I6</f>
        <v>35.666666666666664</v>
      </c>
      <c r="M6" s="23">
        <f t="shared" ref="M6:M10" si="5">L6*E6</f>
        <v>5706.6666666666661</v>
      </c>
    </row>
    <row r="7" spans="1:13" s="5" customFormat="1" ht="48" thickBot="1" x14ac:dyDescent="0.3">
      <c r="A7" s="29">
        <v>3</v>
      </c>
      <c r="B7" s="31" t="s">
        <v>23</v>
      </c>
      <c r="C7" s="20" t="s">
        <v>15</v>
      </c>
      <c r="D7" s="32" t="s">
        <v>27</v>
      </c>
      <c r="E7" s="34">
        <v>100</v>
      </c>
      <c r="F7" s="24">
        <v>33.5</v>
      </c>
      <c r="G7" s="25">
        <v>38</v>
      </c>
      <c r="H7" s="26">
        <v>34</v>
      </c>
      <c r="I7" s="27">
        <f t="shared" si="1"/>
        <v>35.166666666666664</v>
      </c>
      <c r="J7" s="21">
        <f t="shared" si="2"/>
        <v>2.4664414311581235</v>
      </c>
      <c r="K7" s="22">
        <f t="shared" si="3"/>
        <v>7.0135775293595941</v>
      </c>
      <c r="L7" s="23">
        <f t="shared" si="4"/>
        <v>35.166666666666664</v>
      </c>
      <c r="M7" s="23">
        <f t="shared" si="5"/>
        <v>3516.6666666666665</v>
      </c>
    </row>
    <row r="8" spans="1:13" s="5" customFormat="1" ht="48" thickBot="1" x14ac:dyDescent="0.3">
      <c r="A8" s="29">
        <v>4</v>
      </c>
      <c r="B8" s="31" t="s">
        <v>24</v>
      </c>
      <c r="C8" s="20" t="s">
        <v>15</v>
      </c>
      <c r="D8" s="32" t="s">
        <v>27</v>
      </c>
      <c r="E8" s="34">
        <v>160</v>
      </c>
      <c r="F8" s="24">
        <v>34.5</v>
      </c>
      <c r="G8" s="25">
        <v>40</v>
      </c>
      <c r="H8" s="26">
        <v>35</v>
      </c>
      <c r="I8" s="27">
        <f t="shared" si="1"/>
        <v>36.5</v>
      </c>
      <c r="J8" s="21">
        <f t="shared" si="2"/>
        <v>3.0413812651491097</v>
      </c>
      <c r="K8" s="22">
        <f t="shared" si="3"/>
        <v>8.3325514113674242</v>
      </c>
      <c r="L8" s="23">
        <f t="shared" si="4"/>
        <v>36.5</v>
      </c>
      <c r="M8" s="23">
        <f t="shared" si="5"/>
        <v>5840</v>
      </c>
    </row>
    <row r="9" spans="1:13" s="5" customFormat="1" ht="48" thickBot="1" x14ac:dyDescent="0.3">
      <c r="A9" s="29">
        <v>5</v>
      </c>
      <c r="B9" s="31" t="s">
        <v>25</v>
      </c>
      <c r="C9" s="20" t="s">
        <v>15</v>
      </c>
      <c r="D9" s="32" t="s">
        <v>19</v>
      </c>
      <c r="E9" s="34">
        <v>60</v>
      </c>
      <c r="F9" s="24">
        <v>41.9</v>
      </c>
      <c r="G9" s="25">
        <v>45</v>
      </c>
      <c r="H9" s="26">
        <v>41.9</v>
      </c>
      <c r="I9" s="27">
        <f t="shared" si="1"/>
        <v>42.933333333333337</v>
      </c>
      <c r="J9" s="21">
        <f t="shared" si="2"/>
        <v>1.7897858344878408</v>
      </c>
      <c r="K9" s="22">
        <f t="shared" si="3"/>
        <v>4.1687558256704369</v>
      </c>
      <c r="L9" s="23">
        <f t="shared" si="4"/>
        <v>42.933333333333337</v>
      </c>
      <c r="M9" s="23">
        <f>L9*E9</f>
        <v>2576</v>
      </c>
    </row>
    <row r="10" spans="1:13" s="3" customFormat="1" ht="42.75" customHeight="1" thickBot="1" x14ac:dyDescent="0.25">
      <c r="A10" s="29">
        <v>6</v>
      </c>
      <c r="B10" s="31" t="s">
        <v>26</v>
      </c>
      <c r="C10" s="20" t="s">
        <v>15</v>
      </c>
      <c r="D10" s="32" t="s">
        <v>19</v>
      </c>
      <c r="E10" s="34">
        <v>420</v>
      </c>
      <c r="F10" s="24">
        <v>48.6</v>
      </c>
      <c r="G10" s="25">
        <v>54</v>
      </c>
      <c r="H10" s="28">
        <v>48.96</v>
      </c>
      <c r="I10" s="27">
        <f t="shared" si="1"/>
        <v>50.52</v>
      </c>
      <c r="J10" s="21">
        <f t="shared" si="2"/>
        <v>3.0191389500981893</v>
      </c>
      <c r="K10" s="22">
        <f t="shared" si="3"/>
        <v>5.9761261878428131</v>
      </c>
      <c r="L10" s="23">
        <f t="shared" si="4"/>
        <v>50.52</v>
      </c>
      <c r="M10" s="23">
        <f t="shared" si="5"/>
        <v>21218.400000000001</v>
      </c>
    </row>
    <row r="11" spans="1:13" s="3" customFormat="1" ht="42.75" customHeight="1" thickBot="1" x14ac:dyDescent="0.25">
      <c r="A11" s="35">
        <v>7</v>
      </c>
      <c r="B11" s="36" t="s">
        <v>29</v>
      </c>
      <c r="C11" s="37" t="s">
        <v>15</v>
      </c>
      <c r="D11" s="38" t="s">
        <v>19</v>
      </c>
      <c r="E11" s="39">
        <v>55</v>
      </c>
      <c r="F11" s="40">
        <v>490</v>
      </c>
      <c r="G11" s="41">
        <v>745</v>
      </c>
      <c r="H11" s="42">
        <v>500</v>
      </c>
      <c r="I11" s="43">
        <f t="shared" ref="I11" si="6">AVERAGE(F11:H11)</f>
        <v>578.33333333333337</v>
      </c>
      <c r="J11" s="21">
        <f t="shared" ref="J11" si="7">SQRT(((SUM((POWER(H11-I11,2)),(POWER(G11-I11,2)),(POWER(F11-I11,2)))/(COLUMNS(F11:H11)-1))))</f>
        <v>144.42414387259956</v>
      </c>
      <c r="K11" s="22">
        <f t="shared" ref="K11" si="8">J11/I11*100</f>
        <v>24.972474444829892</v>
      </c>
      <c r="L11" s="23">
        <f t="shared" ref="L11" si="9">I11</f>
        <v>578.33333333333337</v>
      </c>
      <c r="M11" s="23">
        <f>L11*E11</f>
        <v>31808.333333333336</v>
      </c>
    </row>
    <row r="12" spans="1:13" s="3" customFormat="1" ht="42.75" customHeight="1" thickBot="1" x14ac:dyDescent="0.25">
      <c r="A12" s="35">
        <v>8</v>
      </c>
      <c r="B12" s="36" t="s">
        <v>30</v>
      </c>
      <c r="C12" s="37" t="s">
        <v>15</v>
      </c>
      <c r="D12" s="38" t="s">
        <v>19</v>
      </c>
      <c r="E12" s="39">
        <v>140</v>
      </c>
      <c r="F12" s="40">
        <v>140</v>
      </c>
      <c r="G12" s="41">
        <v>120</v>
      </c>
      <c r="H12" s="42">
        <v>99</v>
      </c>
      <c r="I12" s="43">
        <f t="shared" ref="I12" si="10">AVERAGE(F12:H12)</f>
        <v>119.66666666666667</v>
      </c>
      <c r="J12" s="21">
        <f t="shared" ref="J12" si="11">SQRT(((SUM((POWER(H12-I12,2)),(POWER(G12-I12,2)),(POWER(F12-I12,2)))/(COLUMNS(F12:H12)-1))))</f>
        <v>20.502032419575706</v>
      </c>
      <c r="K12" s="22">
        <f t="shared" ref="K12" si="12">J12/I12*100</f>
        <v>17.132617620815353</v>
      </c>
      <c r="L12" s="23">
        <f t="shared" ref="L12" si="13">I12</f>
        <v>119.66666666666667</v>
      </c>
      <c r="M12" s="23">
        <f>L12*E12</f>
        <v>16753.333333333336</v>
      </c>
    </row>
    <row r="13" spans="1:13" s="3" customFormat="1" ht="47.25" customHeight="1" x14ac:dyDescent="0.2">
      <c r="A13" s="60" t="s">
        <v>14</v>
      </c>
      <c r="B13" s="60"/>
      <c r="C13" s="60"/>
      <c r="D13" s="60"/>
      <c r="E13" s="60"/>
      <c r="F13" s="60"/>
      <c r="G13" s="60"/>
      <c r="H13" s="60"/>
      <c r="I13" s="18">
        <f>SUM(M5:M12)</f>
        <v>191552.73333333337</v>
      </c>
      <c r="J13" s="6" t="s">
        <v>10</v>
      </c>
      <c r="K13" s="15"/>
      <c r="L13" s="6"/>
      <c r="M13" s="7"/>
    </row>
    <row r="14" spans="1:13" s="10" customFormat="1" ht="33" customHeight="1" x14ac:dyDescent="0.25">
      <c r="A14" s="61" t="s">
        <v>28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</row>
    <row r="15" spans="1:13" s="3" customFormat="1" ht="15.75" customHeight="1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5"/>
      <c r="M15" s="45"/>
    </row>
    <row r="16" spans="1:13" ht="15.75" x14ac:dyDescent="0.25">
      <c r="A16" s="10"/>
      <c r="B16" s="10"/>
      <c r="C16" s="10"/>
      <c r="D16" s="10"/>
      <c r="E16" s="10"/>
      <c r="F16" s="10"/>
      <c r="G16" s="10"/>
      <c r="H16" s="11"/>
      <c r="I16" s="10"/>
      <c r="J16" s="10"/>
      <c r="K16" s="10"/>
      <c r="L16" s="10"/>
      <c r="M16" s="10"/>
    </row>
    <row r="17" spans="1:13" x14ac:dyDescent="0.2">
      <c r="A17" s="3"/>
      <c r="B17" s="3"/>
      <c r="C17" s="3"/>
      <c r="D17" s="3"/>
      <c r="E17" s="3"/>
      <c r="F17" s="3"/>
      <c r="G17" s="3"/>
      <c r="H17" s="8"/>
      <c r="I17" s="3"/>
      <c r="J17" s="3"/>
      <c r="K17" s="9"/>
      <c r="L17" s="3"/>
      <c r="M17" s="3"/>
    </row>
    <row r="18" spans="1:13" x14ac:dyDescent="0.2">
      <c r="A18" s="3"/>
      <c r="B18" s="3"/>
      <c r="C18" s="3"/>
      <c r="D18" s="3"/>
      <c r="E18" s="3"/>
      <c r="F18" s="3"/>
      <c r="G18" s="3"/>
      <c r="H18" s="8"/>
      <c r="I18" s="12"/>
      <c r="J18" s="3"/>
      <c r="K18" s="9"/>
      <c r="L18" s="3"/>
      <c r="M18" s="3"/>
    </row>
    <row r="19" spans="1:13" x14ac:dyDescent="0.2">
      <c r="A19" s="3"/>
      <c r="B19" s="3"/>
      <c r="C19" s="3"/>
      <c r="D19" s="3"/>
      <c r="E19" s="3"/>
      <c r="F19" s="3"/>
      <c r="G19" s="3"/>
      <c r="H19" s="8"/>
      <c r="I19" s="3"/>
      <c r="J19" s="3"/>
      <c r="K19" s="9"/>
      <c r="L19" s="3"/>
      <c r="M19" s="3"/>
    </row>
    <row r="20" spans="1:13" x14ac:dyDescent="0.2">
      <c r="H20" s="2"/>
    </row>
    <row r="21" spans="1:13" x14ac:dyDescent="0.2">
      <c r="H21" s="2"/>
    </row>
    <row r="22" spans="1:13" x14ac:dyDescent="0.2">
      <c r="H22" s="2"/>
    </row>
    <row r="23" spans="1:13" x14ac:dyDescent="0.2">
      <c r="H23" s="2"/>
    </row>
  </sheetData>
  <mergeCells count="13">
    <mergeCell ref="A15:M15"/>
    <mergeCell ref="I1:M1"/>
    <mergeCell ref="L3:M3"/>
    <mergeCell ref="F3:H3"/>
    <mergeCell ref="A2:M2"/>
    <mergeCell ref="A3:A4"/>
    <mergeCell ref="B3:B4"/>
    <mergeCell ref="C3:C4"/>
    <mergeCell ref="D3:D4"/>
    <mergeCell ref="E3:E4"/>
    <mergeCell ref="I3:K3"/>
    <mergeCell ref="A13:H13"/>
    <mergeCell ref="A14:M14"/>
  </mergeCells>
  <pageMargins left="0.51181102362204722" right="0.31496062992125984" top="0.11811023622047245" bottom="0.15748031496062992" header="0" footer="0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1</cp:lastModifiedBy>
  <cp:lastPrinted>2021-08-04T10:11:01Z</cp:lastPrinted>
  <dcterms:created xsi:type="dcterms:W3CDTF">2014-05-19T23:28:21Z</dcterms:created>
  <dcterms:modified xsi:type="dcterms:W3CDTF">2021-11-12T04:13:59Z</dcterms:modified>
</cp:coreProperties>
</file>