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11340" windowHeight="8085"/>
  </bookViews>
  <sheets>
    <sheet name="смета" sheetId="2" r:id="rId1"/>
  </sheets>
  <externalReferences>
    <externalReference r:id="rId2"/>
  </externalReferences>
  <definedNames>
    <definedName name="_xlnm._FilterDatabase" localSheetId="0" hidden="1">смета!$A$38:$H$315</definedName>
    <definedName name="Constr" localSheetId="0">смета!#REF!</definedName>
    <definedName name="FOT" localSheetId="0">смета!#REF!</definedName>
    <definedName name="Ind" localSheetId="0">смета!#REF!</definedName>
    <definedName name="Obj" localSheetId="0">смета!$C$27</definedName>
    <definedName name="Obosn" localSheetId="0">смета!#REF!</definedName>
    <definedName name="SmPr" localSheetId="0">смета!#REF!</definedName>
    <definedName name="Блокировка_металл._решёток____________К_2">'[1]Смета безнал'!#REF!</definedName>
    <definedName name="_xlnm.Print_Titles" localSheetId="0">смета!$40:$40</definedName>
    <definedName name="_xlnm.Print_Area" localSheetId="0">смета!$A$20:$H$121</definedName>
  </definedNames>
  <calcPr calcId="125725" iterate="1"/>
</workbook>
</file>

<file path=xl/calcChain.xml><?xml version="1.0" encoding="utf-8"?>
<calcChain xmlns="http://schemas.openxmlformats.org/spreadsheetml/2006/main">
  <c r="H107" i="2"/>
  <c r="H106"/>
  <c r="H105"/>
  <c r="H104"/>
  <c r="H103"/>
  <c r="H102"/>
  <c r="H101"/>
  <c r="H94"/>
  <c r="H93"/>
  <c r="H85"/>
  <c r="H96"/>
  <c r="H83"/>
  <c r="H100"/>
  <c r="H99"/>
  <c r="H98"/>
  <c r="G55"/>
  <c r="F55"/>
  <c r="H54"/>
  <c r="H92"/>
  <c r="H91"/>
  <c r="H56"/>
  <c r="F57"/>
  <c r="G57"/>
  <c r="H97"/>
  <c r="H82"/>
  <c r="H95"/>
  <c r="H73"/>
  <c r="H75" s="1"/>
  <c r="H42"/>
  <c r="G45"/>
  <c r="H44"/>
  <c r="H46"/>
  <c r="H48"/>
  <c r="G51"/>
  <c r="H50"/>
  <c r="G53"/>
  <c r="H52"/>
  <c r="H90"/>
  <c r="G64"/>
  <c r="H63"/>
  <c r="G66"/>
  <c r="G65" s="1"/>
  <c r="H65" s="1"/>
  <c r="H84"/>
  <c r="H86"/>
  <c r="H87"/>
  <c r="H88"/>
  <c r="H89"/>
  <c r="G74"/>
  <c r="F74"/>
  <c r="G43"/>
  <c r="G47"/>
  <c r="G49"/>
  <c r="F53"/>
  <c r="F47"/>
  <c r="F49"/>
  <c r="F51"/>
  <c r="F43"/>
  <c r="F45"/>
  <c r="F66"/>
  <c r="F64"/>
  <c r="H58" l="1"/>
  <c r="H59" s="1"/>
  <c r="H108"/>
  <c r="H109" s="1"/>
  <c r="H76"/>
  <c r="H77"/>
  <c r="H67"/>
  <c r="H78" l="1"/>
  <c r="H60"/>
  <c r="H61"/>
  <c r="H68"/>
  <c r="H69"/>
  <c r="H70" s="1"/>
  <c r="D32"/>
  <c r="H71" l="1"/>
  <c r="H79" l="1"/>
  <c r="I204" l="1"/>
  <c r="H110"/>
  <c r="H111" l="1"/>
  <c r="D31" l="1"/>
</calcChain>
</file>

<file path=xl/sharedStrings.xml><?xml version="1.0" encoding="utf-8"?>
<sst xmlns="http://schemas.openxmlformats.org/spreadsheetml/2006/main" count="225" uniqueCount="143">
  <si>
    <t>ИТОГО ПО РАЗДЕЛУ 2</t>
  </si>
  <si>
    <t>система</t>
  </si>
  <si>
    <t>Наименование</t>
  </si>
  <si>
    <t>Ед. изм.</t>
  </si>
  <si>
    <t>Кол.</t>
  </si>
  <si>
    <t>на единицу измерения</t>
  </si>
  <si>
    <t>общая</t>
  </si>
  <si>
    <t>Основание:</t>
  </si>
  <si>
    <t>на ед.</t>
  </si>
  <si>
    <t>всего</t>
  </si>
  <si>
    <t>Сметная стоимость в текущих (прогнозных) ценах</t>
  </si>
  <si>
    <t>шт.</t>
  </si>
  <si>
    <t>чел.час</t>
  </si>
  <si>
    <r>
      <t>ГЭСНм10-08-001-4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</si>
  <si>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Затраты труда рабочих ср 4,5</t>
  </si>
  <si>
    <t>Затраты труда рабочих ср 3,5</t>
  </si>
  <si>
    <r>
      <t>ГЭСНм10-04-030-3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</si>
  <si>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Затраты труда рабочих ср 2,5</t>
  </si>
  <si>
    <t>Затраты труда рабочих ср 4</t>
  </si>
  <si>
    <r>
      <t>ГЭСНм10-08-002-2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</si>
  <si>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Затраты труда рабочих ср 3,8</t>
  </si>
  <si>
    <r>
      <t>ГЭСНм10-04-101-15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</si>
  <si>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Затраты труда рабочих ср 5</t>
  </si>
  <si>
    <t>Затраты труда рабочих ср 3</t>
  </si>
  <si>
    <t>100 м</t>
  </si>
  <si>
    <r>
      <t>ГЭСНм10-04-101-7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</si>
  <si>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Кол-во</t>
  </si>
  <si>
    <t>ВСЕГО   МАТЕРИАЛОВ</t>
  </si>
  <si>
    <t>М.П.</t>
  </si>
  <si>
    <t>100 отверстий</t>
  </si>
  <si>
    <r>
      <t>ГЭСНр69-2-1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</si>
  <si>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ИТОГО  ПО   СМЕТЕ</t>
  </si>
  <si>
    <t>ЗАКАЗЧИК:</t>
  </si>
  <si>
    <t>ИСПОЛНИТЕЛЬ:</t>
  </si>
  <si>
    <t>№ п.п.</t>
  </si>
  <si>
    <t>Обоснование</t>
  </si>
  <si>
    <t>Извещатели ПС автоматические: дымовой электроконтактный, радиоизотопный, световой в нормальном исполнении</t>
  </si>
  <si>
    <t>ГЭСНм10-08-005-2</t>
  </si>
  <si>
    <t xml:space="preserve">Транспарант световой (табло) </t>
  </si>
  <si>
    <t>ГЭСНр69-2-2</t>
  </si>
  <si>
    <t>Сверление отверстий в кирпичных стенах электроперфоратором: добавлять на каждые 0,5 кирпича толщины стен</t>
  </si>
  <si>
    <t>Разряд</t>
  </si>
  <si>
    <t>руб./чел-ч.</t>
  </si>
  <si>
    <t>Раздел 1. МОНТАЖНЫЕ РАБОТЫ</t>
  </si>
  <si>
    <t>Итого ФОТ</t>
  </si>
  <si>
    <t>Раздел 2. Строительные и ремонтно-строительные работы</t>
  </si>
  <si>
    <t>ИТОГО Ремонтно-строительные работы</t>
  </si>
  <si>
    <t>ИТОГО ПО РАЗДЕЛУ 1</t>
  </si>
  <si>
    <t>Раздел 3. Пусконаладочные работы</t>
  </si>
  <si>
    <r>
      <t>ГЭСНп 02-01-001-1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</si>
  <si>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ИТОГО ПО РАЗДЕЛАМ 1 - 3</t>
  </si>
  <si>
    <t>Раздел 4.  Материалы и оборудование</t>
  </si>
  <si>
    <t>Сметная стоимость, руб.</t>
  </si>
  <si>
    <t>Средства  на оплату труда, руб.</t>
  </si>
  <si>
    <t>Цена за ед., руб.</t>
  </si>
  <si>
    <t>Стоимость, руб.</t>
  </si>
  <si>
    <t>Ед.  изм.</t>
  </si>
  <si>
    <t>Сметная прибыль 50,00% ФОТ</t>
  </si>
  <si>
    <t>ГЭСНм 08-02-396-5</t>
  </si>
  <si>
    <t>м.</t>
  </si>
  <si>
    <t>4</t>
  </si>
  <si>
    <t>5</t>
  </si>
  <si>
    <t>6</t>
  </si>
  <si>
    <t>7</t>
  </si>
  <si>
    <t>10</t>
  </si>
  <si>
    <t>12</t>
  </si>
  <si>
    <t>Дата составления:</t>
  </si>
  <si>
    <t xml:space="preserve">Договор №     </t>
  </si>
  <si>
    <t>от</t>
  </si>
  <si>
    <t xml:space="preserve">ИСПОЛНИТЕЛЬ      </t>
  </si>
  <si>
    <t>на:</t>
  </si>
  <si>
    <t>Итого стоимость оборудования и материалов:</t>
  </si>
  <si>
    <t>Составил:</t>
  </si>
  <si>
    <t>11</t>
  </si>
  <si>
    <t xml:space="preserve"> ВСЕГО  ПО   СМЕТЕ</t>
  </si>
  <si>
    <t>Извещатель ручной пожарный ИПР</t>
  </si>
  <si>
    <t>Накладные 75,00% ФОТ *0,94</t>
  </si>
  <si>
    <t xml:space="preserve">ЛОКАЛЬНЫЙ РЕСУРСНЫЙ СМЕТНЫЙ РАСЧЕТ  </t>
  </si>
  <si>
    <t>Громкоговоритель или звуковая колонка в помещении и на улице</t>
  </si>
  <si>
    <t>ИТОГО ПО РАЗДЕЛУ 3</t>
  </si>
  <si>
    <t xml:space="preserve">ЗАКАЗЧИК  </t>
  </si>
  <si>
    <t>Сметная прибыль 60,00% ФОТ</t>
  </si>
  <si>
    <t>Накладные 50,00% ФОТ *0,94</t>
  </si>
  <si>
    <t>Сметная прибыль 55,00% ФОТ</t>
  </si>
  <si>
    <t>Провод двух и четыререхжильный с раздельным основанием по стенам и потолкам, прокладываемый по основаниям: кирпичным</t>
  </si>
  <si>
    <t>9</t>
  </si>
  <si>
    <t>13</t>
  </si>
  <si>
    <t>Накладные 75,00% ФОТ *0,14</t>
  </si>
  <si>
    <t xml:space="preserve">монтаж автоматической пожарной сигнализации и системы оповещения людей о пожаре </t>
  </si>
  <si>
    <t>Техника безопасности</t>
  </si>
  <si>
    <t>14</t>
  </si>
  <si>
    <t>Нименование поставщика</t>
  </si>
  <si>
    <t>15</t>
  </si>
  <si>
    <t>Молния-12 "Выход" световое табло</t>
  </si>
  <si>
    <t>Оповещатель речевой Соната -3</t>
  </si>
  <si>
    <t>16</t>
  </si>
  <si>
    <t>Прибор пожарной сигнализации и оповещения</t>
  </si>
  <si>
    <t>Расходные материалы (дюбеля, саморезы, сверла, хамуты, стяжки и т.д.)</t>
  </si>
  <si>
    <t>Автомат выключатель с боксом накладной в сборе на 2гр.</t>
  </si>
  <si>
    <t>Сверление отверстий в  стенах электроперфоратором: толщина стен 0,2 м. с диаметром отверстия до 20 мм</t>
  </si>
  <si>
    <t>Блок резервного питания отдельно устанавливаемый</t>
  </si>
  <si>
    <t>Оповещатель светозвуковой ССУ Гром 12 К исп.2</t>
  </si>
  <si>
    <t>17</t>
  </si>
  <si>
    <t>Короб по стенам и потолкам, длина, м: 2 прокладываемый по основаниям: кирпичные стены облицованные керамической плиткой</t>
  </si>
  <si>
    <t>Прибор управления оповещением "Рокот-2"</t>
  </si>
  <si>
    <t xml:space="preserve">Извещатель пламени ИПДЛ-Д-II/4Р
</t>
  </si>
  <si>
    <t xml:space="preserve">Кожух защитный для ИПДЛ-Д-II/4Р
</t>
  </si>
  <si>
    <t>Кабель огнестойкий КПСнг FRLS 1х2x0,5</t>
  </si>
  <si>
    <t>Кабель огнестойкий КПСнг FRLS 2х2x0,75</t>
  </si>
  <si>
    <t xml:space="preserve">ИВЭПР 12/5 2х17-Р БР блок резервного питания, </t>
  </si>
  <si>
    <t>Аккумулятор  12 V 17 а/ч SF 1217/1218</t>
  </si>
  <si>
    <t>Аккомулятор 12 V 7 а/ч SF</t>
  </si>
  <si>
    <t>Приемно-контрольный прибор Гранит 3</t>
  </si>
  <si>
    <t>Оповещатель звуковой Гром-12 М</t>
  </si>
  <si>
    <t>18</t>
  </si>
  <si>
    <t>19</t>
  </si>
  <si>
    <t>20</t>
  </si>
  <si>
    <t>21</t>
  </si>
  <si>
    <t>22</t>
  </si>
  <si>
    <t>МАОУ СОШ №6 им. Д.С. Калинина</t>
  </si>
  <si>
    <t>объект: Здание школы Литер "А"</t>
  </si>
  <si>
    <t>"___"____________ 2021г.</t>
  </si>
  <si>
    <t>ДИП-34А (ИП212-34А) дымовой оптико-электронный пожарный извещатель</t>
  </si>
  <si>
    <t>С 2000 БКИ блок индикации с клавиатурой</t>
  </si>
  <si>
    <t>С 2000 М пульт контроля и управления</t>
  </si>
  <si>
    <t>С 2000 КДЛ Контроллер двухпроводной линии связи</t>
  </si>
  <si>
    <t>ИПР-513-3АМ Ручной пожарный извещатель</t>
  </si>
  <si>
    <t>Кабель-канал 20х10  ECOLINE (96 м) CKK11-020-010-1-K01 100 м. в упаковке</t>
  </si>
  <si>
    <t>Кабель-канал 25х16  ECOLINE (96 м) CKK11-020-010-1-K01 100 м. в упаковке</t>
  </si>
  <si>
    <t>Кабель-канал 40х16  ECOLINE (96 м) CKK11-020-010-1-K01 100 м. в упаковке</t>
  </si>
  <si>
    <t>С 2000 ИПДЛ извещатель пожарный тепловой адресный</t>
  </si>
  <si>
    <t>ИПР-513-10 Извещатель пожарный ручной</t>
  </si>
  <si>
    <t>Система с количеством каналов до 198</t>
  </si>
  <si>
    <t>23</t>
  </si>
  <si>
    <t>24</t>
  </si>
  <si>
    <t>25</t>
  </si>
  <si>
    <t>26</t>
  </si>
  <si>
    <t>27</t>
  </si>
  <si>
    <t xml:space="preserve">ДИП-141 (ИП-212-141) извещатель пожарный дымовой </t>
  </si>
  <si>
    <t>Составлен в текущих (прогнозных) ценах по состоянию на 3 квартал 2021 г.</t>
  </si>
  <si>
    <t>по адресу: Краснодарский край, г. Анапа, Микрорайон 12, д. 24.</t>
  </si>
  <si>
    <t>МАОУ СОШ № 6 им. Д.С. Калинина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</si>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</sst>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65" formatCode="[$-F800]dddd\,\ mmmm\ dd\,\ yyyy"/>
    <numFmt numFmtId="166" formatCode="_(* #,##0_);_(* \(#,##0\);_(* &quot;-&quot;_);_(@_)"/>
    <numFmt numFmtId="167" formatCode="_(* #,##0.00_);_(* \(#,##0.00\);_(* &quot;-&quot;??_);_(@_)"/>
    <numFmt numFmtId="168" formatCode="#,##0.00_ ;\-#,##0.00\ 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3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4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NumberFormat="1" applyFont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vertical="center" wrapText="1"/>
    </xf>
    <xf numFmtId="2" fontId="24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 indent="8"/>
    </xf>
    <xf numFmtId="0" fontId="23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right" vertical="center"/>
    </xf>
    <xf numFmtId="2" fontId="27" fillId="0" borderId="1" xfId="0" applyNumberFormat="1" applyFont="1" applyBorder="1" applyAlignment="1">
      <alignment horizontal="right" vertical="center"/>
    </xf>
    <xf numFmtId="0" fontId="18" fillId="0" borderId="1" xfId="0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right" vertical="center"/>
    </xf>
    <xf numFmtId="2" fontId="27" fillId="0" borderId="1" xfId="0" applyNumberFormat="1" applyFont="1" applyFill="1" applyBorder="1" applyAlignment="1">
      <alignment horizontal="right" vertical="center"/>
    </xf>
    <xf numFmtId="2" fontId="18" fillId="0" borderId="1" xfId="0" applyNumberFormat="1" applyFont="1" applyFill="1" applyBorder="1" applyAlignment="1">
      <alignment horizontal="right" vertical="center"/>
    </xf>
    <xf numFmtId="0" fontId="27" fillId="0" borderId="3" xfId="0" applyFont="1" applyBorder="1" applyAlignment="1">
      <alignment vertical="center"/>
    </xf>
    <xf numFmtId="1" fontId="18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2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9" fillId="0" borderId="1" xfId="0" applyNumberFormat="1" applyFont="1" applyBorder="1" applyAlignment="1">
      <alignment horizontal="right" vertical="center"/>
    </xf>
    <xf numFmtId="164" fontId="19" fillId="0" borderId="1" xfId="0" applyNumberFormat="1" applyFont="1" applyBorder="1" applyAlignment="1"/>
    <xf numFmtId="0" fontId="18" fillId="0" borderId="1" xfId="0" applyFont="1" applyBorder="1" applyAlignment="1">
      <alignment horizontal="right" vertical="center"/>
    </xf>
    <xf numFmtId="4" fontId="19" fillId="0" borderId="1" xfId="0" applyNumberFormat="1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168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18" fillId="3" borderId="1" xfId="0" applyNumberFormat="1" applyFont="1" applyFill="1" applyBorder="1" applyAlignment="1">
      <alignment horizontal="right" vertical="center"/>
    </xf>
    <xf numFmtId="168" fontId="19" fillId="3" borderId="1" xfId="0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>
      <alignment horizontal="right" vertical="center"/>
    </xf>
    <xf numFmtId="2" fontId="19" fillId="0" borderId="1" xfId="0" applyNumberFormat="1" applyFont="1" applyBorder="1" applyAlignment="1">
      <alignment horizontal="right" vertical="center"/>
    </xf>
    <xf numFmtId="0" fontId="18" fillId="0" borderId="6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/>
    </xf>
    <xf numFmtId="0" fontId="18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4" fontId="25" fillId="0" borderId="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7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0" fontId="1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3">
    <cellStyle name="Обычный" xfId="0" builtinId="0"/>
    <cellStyle name="Тысячи [0]_Диалог Накладная" xfId="1"/>
    <cellStyle name="Тысячи_Диалог Накладн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tibutiv\SOFT\&#1056;&#1072;&#1073;.&#1089;&#1090;&#1086;&#1083;2\ARHIV\&#1057;%20&#1088;&#1072;&#1073;&#1086;&#1095;&#1077;&#1075;&#1086;%20&#1089;&#1090;&#1086;&#1083;&#1072;\&#1050;&#1072;&#1089;&#1089;&#1072;%20&#1046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А"/>
      <sheetName val="АКТ"/>
      <sheetName val="Договор"/>
      <sheetName val="Смета безнал"/>
      <sheetName val="Форма - 2"/>
      <sheetName val="Счет PIMA"/>
      <sheetName val="Счет СМНР"/>
      <sheetName val="Табель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view="pageBreakPreview" topLeftCell="A20" zoomScale="106" zoomScaleNormal="100" zoomScaleSheetLayoutView="106" workbookViewId="0">
      <selection activeCell="L24" sqref="L24"/>
    </sheetView>
  </sheetViews>
  <sheetFormatPr defaultRowHeight="12.75"/>
  <cols>
    <col min="1" max="1" width="3.85546875" style="1" customWidth="1"/>
    <col min="2" max="2" width="19.85546875" style="2" customWidth="1"/>
    <col min="3" max="3" width="54" style="2" customWidth="1"/>
    <col min="4" max="4" width="11.85546875" style="130" customWidth="1"/>
    <col min="5" max="5" width="7.7109375" style="130" customWidth="1"/>
    <col min="6" max="6" width="8.7109375" style="131" customWidth="1"/>
    <col min="7" max="7" width="12" style="131" customWidth="1"/>
    <col min="8" max="8" width="16.5703125" style="131" customWidth="1"/>
    <col min="9" max="9" width="8.140625" style="3" customWidth="1"/>
    <col min="10" max="10" width="9.140625" style="3"/>
    <col min="11" max="11" width="8.7109375" style="3" customWidth="1"/>
    <col min="12" max="12" width="9.28515625" style="3" customWidth="1"/>
    <col min="13" max="16384" width="9.140625" style="3"/>
  </cols>
  <sheetData>
    <row r="1" spans="1:8" s="18" customFormat="1" hidden="1">
      <c r="A1" s="17"/>
      <c r="B1" s="6"/>
      <c r="C1" s="6"/>
      <c r="D1" s="62"/>
      <c r="E1" s="62"/>
      <c r="F1" s="63"/>
      <c r="G1" s="63"/>
      <c r="H1" s="63"/>
    </row>
    <row r="2" spans="1:8" s="18" customFormat="1" ht="20.25" hidden="1" customHeight="1">
      <c r="A2" s="156"/>
      <c r="B2" s="156"/>
      <c r="C2" s="156"/>
      <c r="D2" s="156"/>
      <c r="E2" s="156"/>
      <c r="F2" s="156"/>
      <c r="G2" s="156"/>
      <c r="H2" s="156"/>
    </row>
    <row r="3" spans="1:8" s="18" customFormat="1" ht="41.25" hidden="1" customHeight="1" thickBot="1">
      <c r="A3" s="155"/>
      <c r="B3" s="155"/>
      <c r="C3" s="155"/>
      <c r="D3" s="155"/>
      <c r="E3" s="155"/>
      <c r="F3" s="155"/>
      <c r="G3" s="155"/>
      <c r="H3" s="155"/>
    </row>
    <row r="4" spans="1:8" s="18" customFormat="1" ht="44.25" hidden="1" customHeight="1" thickBot="1">
      <c r="A4" s="17"/>
      <c r="B4" s="6"/>
      <c r="C4" s="6"/>
      <c r="D4" s="64" t="s">
        <v>41</v>
      </c>
      <c r="E4" s="64" t="s">
        <v>42</v>
      </c>
      <c r="F4" s="64" t="s">
        <v>41</v>
      </c>
      <c r="G4" s="64" t="s">
        <v>42</v>
      </c>
      <c r="H4" s="64" t="s">
        <v>41</v>
      </c>
    </row>
    <row r="5" spans="1:8" s="18" customFormat="1" ht="13.5" hidden="1" thickBot="1">
      <c r="A5" s="17"/>
      <c r="B5" s="6"/>
      <c r="C5" s="6"/>
      <c r="D5" s="65"/>
      <c r="E5" s="65"/>
      <c r="F5" s="66"/>
      <c r="G5" s="66"/>
      <c r="H5" s="66"/>
    </row>
    <row r="6" spans="1:8" s="18" customFormat="1" ht="13.5" hidden="1" thickBot="1">
      <c r="A6" s="17"/>
      <c r="B6" s="6"/>
      <c r="C6" s="6"/>
      <c r="D6" s="65"/>
      <c r="E6" s="65"/>
      <c r="F6" s="66"/>
      <c r="G6" s="66"/>
      <c r="H6" s="66"/>
    </row>
    <row r="7" spans="1:8" s="18" customFormat="1" ht="13.5" hidden="1" thickBot="1">
      <c r="A7" s="17"/>
      <c r="B7" s="6"/>
      <c r="C7" s="6"/>
      <c r="D7" s="65">
        <v>2.5</v>
      </c>
      <c r="E7" s="67">
        <v>80.260000000000005</v>
      </c>
      <c r="F7" s="66"/>
      <c r="G7" s="66"/>
      <c r="H7" s="66"/>
    </row>
    <row r="8" spans="1:8" s="18" customFormat="1" ht="13.5" hidden="1" thickBot="1">
      <c r="A8" s="17"/>
      <c r="B8" s="6"/>
      <c r="C8" s="6"/>
      <c r="D8" s="65">
        <v>3</v>
      </c>
      <c r="E8" s="67">
        <v>86.51</v>
      </c>
      <c r="F8" s="66">
        <v>4.0999999999999996</v>
      </c>
      <c r="G8" s="68">
        <v>101.47</v>
      </c>
      <c r="H8" s="66">
        <v>5.2</v>
      </c>
    </row>
    <row r="9" spans="1:8" s="18" customFormat="1" ht="13.5" hidden="1" thickBot="1">
      <c r="A9" s="17"/>
      <c r="B9" s="6"/>
      <c r="C9" s="6"/>
      <c r="D9" s="65">
        <v>3.1</v>
      </c>
      <c r="E9" s="67">
        <v>87.83</v>
      </c>
      <c r="F9" s="66">
        <v>4.2</v>
      </c>
      <c r="G9" s="68">
        <v>103.23</v>
      </c>
      <c r="H9" s="66">
        <v>5.3</v>
      </c>
    </row>
    <row r="10" spans="1:8" s="18" customFormat="1" ht="13.5" hidden="1" thickBot="1">
      <c r="A10" s="17"/>
      <c r="B10" s="6"/>
      <c r="C10" s="6"/>
      <c r="D10" s="65">
        <v>3.2</v>
      </c>
      <c r="E10" s="67">
        <v>89.15</v>
      </c>
      <c r="F10" s="66">
        <v>4.3</v>
      </c>
      <c r="G10" s="68">
        <v>104.98</v>
      </c>
      <c r="H10" s="66">
        <v>5.4</v>
      </c>
    </row>
    <row r="11" spans="1:8" s="18" customFormat="1" ht="13.5" hidden="1" thickBot="1">
      <c r="A11" s="17"/>
      <c r="B11" s="6"/>
      <c r="C11" s="6"/>
      <c r="D11" s="65">
        <v>3.3</v>
      </c>
      <c r="E11" s="67">
        <v>90.47</v>
      </c>
      <c r="F11" s="66">
        <v>4.4000000000000004</v>
      </c>
      <c r="G11" s="68">
        <v>106.74</v>
      </c>
      <c r="H11" s="66">
        <v>5.5</v>
      </c>
    </row>
    <row r="12" spans="1:8" s="18" customFormat="1" ht="13.5" hidden="1" thickBot="1">
      <c r="A12" s="17"/>
      <c r="B12" s="6"/>
      <c r="C12" s="6"/>
      <c r="D12" s="65">
        <v>3.4</v>
      </c>
      <c r="E12" s="67">
        <v>91.79</v>
      </c>
      <c r="F12" s="66">
        <v>4.5</v>
      </c>
      <c r="G12" s="68">
        <v>108.49</v>
      </c>
      <c r="H12" s="66">
        <v>5.6</v>
      </c>
    </row>
    <row r="13" spans="1:8" s="18" customFormat="1" ht="13.5" hidden="1" thickBot="1">
      <c r="A13" s="17"/>
      <c r="B13" s="6"/>
      <c r="C13" s="6"/>
      <c r="D13" s="65">
        <v>3.5</v>
      </c>
      <c r="E13" s="67">
        <v>93.11</v>
      </c>
      <c r="F13" s="66">
        <v>4.5999999999999996</v>
      </c>
      <c r="G13" s="68">
        <v>110.25</v>
      </c>
      <c r="H13" s="66">
        <v>5.7</v>
      </c>
    </row>
    <row r="14" spans="1:8" s="18" customFormat="1" ht="13.5" hidden="1" thickBot="1">
      <c r="A14" s="17"/>
      <c r="B14" s="6"/>
      <c r="C14" s="6"/>
      <c r="D14" s="65">
        <v>3.6</v>
      </c>
      <c r="E14" s="67">
        <v>94.43</v>
      </c>
      <c r="F14" s="66">
        <v>4.7</v>
      </c>
      <c r="G14" s="68">
        <v>112.01</v>
      </c>
      <c r="H14" s="66">
        <v>5.8</v>
      </c>
    </row>
    <row r="15" spans="1:8" s="18" customFormat="1" ht="13.5" hidden="1" thickBot="1">
      <c r="A15" s="17"/>
      <c r="B15" s="6"/>
      <c r="C15" s="6"/>
      <c r="D15" s="65">
        <v>3.7</v>
      </c>
      <c r="E15" s="67">
        <v>95.76</v>
      </c>
      <c r="F15" s="66">
        <v>4.8</v>
      </c>
      <c r="G15" s="68">
        <v>113.76</v>
      </c>
      <c r="H15" s="66">
        <v>5.9</v>
      </c>
    </row>
    <row r="16" spans="1:8" s="18" customFormat="1" ht="13.5" hidden="1" thickBot="1">
      <c r="A16" s="17"/>
      <c r="B16" s="6"/>
      <c r="C16" s="6"/>
      <c r="D16" s="65">
        <v>3.8</v>
      </c>
      <c r="E16" s="67">
        <v>97.08</v>
      </c>
      <c r="F16" s="66">
        <v>4.9000000000000004</v>
      </c>
      <c r="G16" s="68">
        <v>115.52</v>
      </c>
      <c r="H16" s="66">
        <v>6</v>
      </c>
    </row>
    <row r="17" spans="1:10" s="18" customFormat="1" ht="13.5" hidden="1" thickBot="1">
      <c r="A17" s="17"/>
      <c r="B17" s="6"/>
      <c r="C17" s="6"/>
      <c r="D17" s="65">
        <v>3.9</v>
      </c>
      <c r="E17" s="67">
        <v>98.4</v>
      </c>
      <c r="F17" s="66">
        <v>5</v>
      </c>
      <c r="G17" s="68">
        <v>117.27</v>
      </c>
      <c r="H17" s="66"/>
    </row>
    <row r="18" spans="1:10" s="18" customFormat="1" ht="13.5" hidden="1" thickBot="1">
      <c r="A18" s="17"/>
      <c r="B18" s="6"/>
      <c r="C18" s="6"/>
      <c r="D18" s="65">
        <v>4</v>
      </c>
      <c r="E18" s="67">
        <v>99.72</v>
      </c>
      <c r="F18" s="66">
        <v>5.1000000000000103</v>
      </c>
      <c r="G18" s="68">
        <v>119.48</v>
      </c>
      <c r="H18" s="66"/>
    </row>
    <row r="19" spans="1:10" s="18" customFormat="1" hidden="1">
      <c r="A19" s="17"/>
      <c r="B19" s="6"/>
      <c r="C19" s="6"/>
      <c r="D19" s="62"/>
      <c r="E19" s="62"/>
      <c r="F19" s="63"/>
      <c r="G19" s="63"/>
      <c r="H19" s="63"/>
    </row>
    <row r="20" spans="1:10" s="18" customFormat="1" ht="15.75">
      <c r="A20" s="163" t="s">
        <v>33</v>
      </c>
      <c r="B20" s="164"/>
      <c r="C20" s="161"/>
      <c r="D20" s="162"/>
      <c r="E20" s="162"/>
      <c r="F20" s="162"/>
      <c r="G20" s="162"/>
      <c r="H20" s="162"/>
    </row>
    <row r="22" spans="1:10" s="18" customFormat="1" ht="7.5" customHeight="1">
      <c r="A22" s="49"/>
      <c r="B22" s="50"/>
      <c r="C22" s="50"/>
      <c r="D22" s="69"/>
      <c r="E22" s="69"/>
      <c r="F22" s="70"/>
      <c r="G22" s="70"/>
      <c r="H22" s="70"/>
    </row>
    <row r="23" spans="1:10" s="18" customFormat="1" ht="15.75">
      <c r="A23" s="163" t="s">
        <v>32</v>
      </c>
      <c r="B23" s="164"/>
      <c r="C23" s="161" t="s">
        <v>119</v>
      </c>
      <c r="D23" s="162"/>
      <c r="E23" s="162"/>
      <c r="F23" s="162"/>
      <c r="G23" s="162"/>
      <c r="H23" s="162"/>
    </row>
    <row r="24" spans="1:10" s="18" customFormat="1">
      <c r="A24" s="51"/>
      <c r="B24" s="52"/>
      <c r="C24" s="53"/>
      <c r="D24" s="71"/>
      <c r="E24" s="71"/>
      <c r="F24" s="72"/>
      <c r="G24" s="73"/>
      <c r="H24" s="73"/>
      <c r="I24" s="20"/>
      <c r="J24" s="20"/>
    </row>
    <row r="25" spans="1:10" s="18" customFormat="1" ht="18.75">
      <c r="A25" s="159" t="s">
        <v>77</v>
      </c>
      <c r="B25" s="160"/>
      <c r="C25" s="160"/>
      <c r="D25" s="160"/>
      <c r="E25" s="160"/>
      <c r="F25" s="160"/>
      <c r="G25" s="160"/>
      <c r="H25" s="160"/>
      <c r="I25" s="20"/>
      <c r="J25" s="20"/>
    </row>
    <row r="26" spans="1:10" s="18" customFormat="1" ht="12" customHeight="1">
      <c r="A26" s="51"/>
      <c r="B26" s="54"/>
      <c r="C26" s="54"/>
      <c r="D26" s="74"/>
      <c r="E26" s="74"/>
      <c r="F26" s="72"/>
      <c r="G26" s="72"/>
      <c r="H26" s="72"/>
      <c r="I26" s="20"/>
      <c r="J26" s="20"/>
    </row>
    <row r="27" spans="1:10" s="18" customFormat="1" ht="15" customHeight="1">
      <c r="A27" s="55"/>
      <c r="B27" s="56" t="s">
        <v>70</v>
      </c>
      <c r="C27" s="165" t="s">
        <v>88</v>
      </c>
      <c r="D27" s="166"/>
      <c r="E27" s="166"/>
      <c r="F27" s="166"/>
      <c r="G27" s="166"/>
      <c r="H27" s="166"/>
      <c r="J27" s="20"/>
    </row>
    <row r="28" spans="1:10" s="22" customFormat="1" ht="15.6" customHeight="1">
      <c r="A28" s="57"/>
      <c r="B28" s="58"/>
      <c r="C28" s="169" t="s">
        <v>120</v>
      </c>
      <c r="D28" s="170"/>
      <c r="E28" s="170"/>
      <c r="F28" s="170"/>
      <c r="G28" s="170"/>
      <c r="H28" s="170"/>
      <c r="J28" s="23"/>
    </row>
    <row r="29" spans="1:10" s="18" customFormat="1" ht="20.25" customHeight="1">
      <c r="A29" s="59"/>
      <c r="B29" s="60"/>
      <c r="C29" s="171" t="s">
        <v>140</v>
      </c>
      <c r="D29" s="172"/>
      <c r="E29" s="172"/>
      <c r="F29" s="172"/>
      <c r="G29" s="172"/>
      <c r="H29" s="172"/>
      <c r="I29" s="20"/>
      <c r="J29" s="20"/>
    </row>
    <row r="30" spans="1:10" s="18" customFormat="1" ht="15" customHeight="1">
      <c r="A30" s="51"/>
      <c r="B30" s="53"/>
      <c r="C30" s="61" t="s">
        <v>7</v>
      </c>
      <c r="D30" s="75" t="s">
        <v>67</v>
      </c>
      <c r="E30" s="76"/>
      <c r="F30" s="77"/>
      <c r="G30" s="76" t="s">
        <v>68</v>
      </c>
      <c r="H30" s="78"/>
      <c r="I30" s="20"/>
      <c r="J30" s="20"/>
    </row>
    <row r="31" spans="1:10" s="18" customFormat="1" ht="15">
      <c r="A31" s="51"/>
      <c r="B31" s="53"/>
      <c r="C31" s="61" t="s">
        <v>52</v>
      </c>
      <c r="D31" s="79">
        <f>H111</f>
        <v>1181220.0037240002</v>
      </c>
      <c r="E31" s="80"/>
      <c r="F31" s="73"/>
      <c r="G31" s="72"/>
      <c r="H31" s="81"/>
      <c r="I31" s="20"/>
      <c r="J31" s="20"/>
    </row>
    <row r="32" spans="1:10" s="18" customFormat="1" ht="15.75" customHeight="1">
      <c r="A32" s="51"/>
      <c r="B32" s="53"/>
      <c r="C32" s="61" t="s">
        <v>53</v>
      </c>
      <c r="D32" s="79">
        <f>H58+H67+H75</f>
        <v>294376.60200000001</v>
      </c>
      <c r="E32" s="80"/>
      <c r="F32" s="73"/>
      <c r="G32" s="72"/>
      <c r="H32" s="81"/>
      <c r="I32" s="20"/>
      <c r="J32" s="20"/>
    </row>
    <row r="33" spans="1:10" s="18" customFormat="1" ht="15.75" customHeight="1">
      <c r="A33" s="51"/>
      <c r="B33" s="53"/>
      <c r="C33" s="142" t="s">
        <v>139</v>
      </c>
      <c r="D33" s="142"/>
      <c r="E33" s="142"/>
      <c r="F33" s="142"/>
      <c r="G33" s="142"/>
      <c r="H33" s="142"/>
      <c r="I33" s="20"/>
      <c r="J33" s="20"/>
    </row>
    <row r="34" spans="1:10" s="18" customFormat="1" ht="15.75" customHeight="1">
      <c r="A34" s="51"/>
      <c r="B34" s="53"/>
      <c r="C34" s="61" t="s">
        <v>66</v>
      </c>
      <c r="D34" s="143"/>
      <c r="E34" s="143"/>
      <c r="F34" s="72"/>
      <c r="G34" s="72"/>
      <c r="H34" s="72"/>
      <c r="I34" s="20"/>
      <c r="J34" s="20"/>
    </row>
    <row r="35" spans="1:10" s="18" customFormat="1" ht="15">
      <c r="A35" s="51"/>
      <c r="B35" s="53"/>
      <c r="C35" s="142"/>
      <c r="D35" s="149"/>
      <c r="E35" s="149"/>
      <c r="F35" s="149"/>
      <c r="G35" s="149"/>
      <c r="H35" s="149"/>
      <c r="I35" s="20"/>
      <c r="J35" s="20"/>
    </row>
    <row r="36" spans="1:10" s="18" customFormat="1" ht="13.5" customHeight="1">
      <c r="A36" s="51"/>
      <c r="B36" s="54"/>
      <c r="C36" s="61"/>
      <c r="D36" s="82"/>
      <c r="E36" s="74"/>
      <c r="F36" s="72"/>
      <c r="G36" s="72"/>
      <c r="H36" s="72"/>
      <c r="I36" s="20"/>
      <c r="J36" s="20"/>
    </row>
    <row r="37" spans="1:10" s="18" customFormat="1" hidden="1">
      <c r="A37" s="19"/>
      <c r="B37" s="21"/>
      <c r="C37" s="21"/>
      <c r="D37" s="83"/>
      <c r="E37" s="83"/>
      <c r="F37" s="84"/>
      <c r="G37" s="84"/>
      <c r="H37" s="84"/>
      <c r="I37" s="20"/>
      <c r="J37" s="20"/>
    </row>
    <row r="38" spans="1:10" s="18" customFormat="1" ht="45.75" customHeight="1">
      <c r="A38" s="167" t="s">
        <v>34</v>
      </c>
      <c r="B38" s="144" t="s">
        <v>35</v>
      </c>
      <c r="C38" s="144" t="s">
        <v>2</v>
      </c>
      <c r="D38" s="146" t="s">
        <v>3</v>
      </c>
      <c r="E38" s="150" t="s">
        <v>4</v>
      </c>
      <c r="F38" s="151"/>
      <c r="G38" s="150" t="s">
        <v>10</v>
      </c>
      <c r="H38" s="151"/>
    </row>
    <row r="39" spans="1:10" s="18" customFormat="1" ht="45.75" customHeight="1">
      <c r="A39" s="168"/>
      <c r="B39" s="145"/>
      <c r="C39" s="145"/>
      <c r="D39" s="147"/>
      <c r="E39" s="85" t="s">
        <v>8</v>
      </c>
      <c r="F39" s="86" t="s">
        <v>9</v>
      </c>
      <c r="G39" s="87" t="s">
        <v>5</v>
      </c>
      <c r="H39" s="87" t="s">
        <v>6</v>
      </c>
    </row>
    <row r="40" spans="1:10" s="18" customFormat="1">
      <c r="A40" s="4">
        <v>1</v>
      </c>
      <c r="B40" s="5">
        <v>2</v>
      </c>
      <c r="C40" s="4">
        <v>3</v>
      </c>
      <c r="D40" s="88">
        <v>4</v>
      </c>
      <c r="E40" s="88">
        <v>5</v>
      </c>
      <c r="F40" s="89">
        <v>6</v>
      </c>
      <c r="G40" s="88">
        <v>7</v>
      </c>
      <c r="H40" s="89">
        <v>8</v>
      </c>
      <c r="J40" s="18" t="s">
        <v>142</v>
      </c>
    </row>
    <row r="41" spans="1:10" s="18" customFormat="1">
      <c r="A41" s="132" t="s">
        <v>43</v>
      </c>
      <c r="B41" s="134"/>
      <c r="C41" s="134"/>
      <c r="D41" s="134"/>
      <c r="E41" s="134"/>
      <c r="F41" s="134"/>
      <c r="G41" s="134"/>
      <c r="H41" s="134"/>
    </row>
    <row r="42" spans="1:10" s="18" customFormat="1">
      <c r="A42" s="7">
        <v>1</v>
      </c>
      <c r="B42" s="8" t="s">
        <v>13</v>
      </c>
      <c r="C42" s="8" t="s">
        <v>96</v>
      </c>
      <c r="D42" s="90" t="s">
        <v>11</v>
      </c>
      <c r="E42" s="91"/>
      <c r="F42" s="92">
        <v>4</v>
      </c>
      <c r="G42" s="93">
        <v>647.12</v>
      </c>
      <c r="H42" s="93">
        <f>G42*F42</f>
        <v>2588.48</v>
      </c>
    </row>
    <row r="43" spans="1:10" s="18" customFormat="1">
      <c r="A43" s="4"/>
      <c r="B43" s="10"/>
      <c r="C43" s="10" t="s">
        <v>14</v>
      </c>
      <c r="D43" s="88" t="s">
        <v>12</v>
      </c>
      <c r="E43" s="89">
        <v>3.3</v>
      </c>
      <c r="F43" s="94">
        <f>E43*F42</f>
        <v>13.2</v>
      </c>
      <c r="G43" s="95">
        <f>G12</f>
        <v>108.49</v>
      </c>
      <c r="H43" s="95"/>
    </row>
    <row r="44" spans="1:10" s="18" customFormat="1">
      <c r="A44" s="7">
        <v>2</v>
      </c>
      <c r="B44" s="11" t="s">
        <v>16</v>
      </c>
      <c r="C44" s="11" t="s">
        <v>75</v>
      </c>
      <c r="D44" s="96" t="s">
        <v>11</v>
      </c>
      <c r="E44" s="97"/>
      <c r="F44" s="98">
        <v>20</v>
      </c>
      <c r="G44" s="93">
        <v>90.26</v>
      </c>
      <c r="H44" s="93">
        <f>G44*F44</f>
        <v>1805.2</v>
      </c>
    </row>
    <row r="45" spans="1:10" s="18" customFormat="1">
      <c r="A45" s="4"/>
      <c r="B45" s="13"/>
      <c r="C45" s="13" t="s">
        <v>17</v>
      </c>
      <c r="D45" s="99" t="s">
        <v>12</v>
      </c>
      <c r="E45" s="100">
        <v>1</v>
      </c>
      <c r="F45" s="101">
        <f>E45*F44</f>
        <v>20</v>
      </c>
      <c r="G45" s="95">
        <f>E7</f>
        <v>80.260000000000005</v>
      </c>
      <c r="H45" s="95"/>
    </row>
    <row r="46" spans="1:10" s="18" customFormat="1" ht="38.25">
      <c r="A46" s="7">
        <v>3</v>
      </c>
      <c r="B46" s="8" t="s">
        <v>19</v>
      </c>
      <c r="C46" s="8" t="s">
        <v>36</v>
      </c>
      <c r="D46" s="90" t="s">
        <v>11</v>
      </c>
      <c r="E46" s="91"/>
      <c r="F46" s="92">
        <v>169</v>
      </c>
      <c r="G46" s="93">
        <v>144.32</v>
      </c>
      <c r="H46" s="93">
        <f>G46*F46</f>
        <v>24390.079999999998</v>
      </c>
    </row>
    <row r="47" spans="1:10" s="18" customFormat="1">
      <c r="A47" s="4"/>
      <c r="B47" s="10"/>
      <c r="C47" s="10" t="s">
        <v>18</v>
      </c>
      <c r="D47" s="88" t="s">
        <v>12</v>
      </c>
      <c r="E47" s="89">
        <v>1.68</v>
      </c>
      <c r="F47" s="94">
        <f>E47*F46</f>
        <v>283.92</v>
      </c>
      <c r="G47" s="95">
        <f>E18</f>
        <v>99.72</v>
      </c>
      <c r="H47" s="95"/>
    </row>
    <row r="48" spans="1:10" s="18" customFormat="1" ht="38.25">
      <c r="A48" s="7">
        <v>4</v>
      </c>
      <c r="B48" s="11" t="s">
        <v>37</v>
      </c>
      <c r="C48" s="11" t="s">
        <v>84</v>
      </c>
      <c r="D48" s="96" t="s">
        <v>24</v>
      </c>
      <c r="E48" s="97"/>
      <c r="F48" s="98">
        <v>37.799999999999997</v>
      </c>
      <c r="G48" s="102">
        <v>2415.34</v>
      </c>
      <c r="H48" s="102">
        <f>G48*F48</f>
        <v>91299.851999999999</v>
      </c>
    </row>
    <row r="49" spans="1:8" s="18" customFormat="1">
      <c r="A49" s="4"/>
      <c r="B49" s="13"/>
      <c r="C49" s="13" t="s">
        <v>20</v>
      </c>
      <c r="D49" s="99" t="s">
        <v>12</v>
      </c>
      <c r="E49" s="100">
        <v>29</v>
      </c>
      <c r="F49" s="101">
        <f>E49*F48</f>
        <v>1096.1999999999998</v>
      </c>
      <c r="G49" s="103">
        <f>E16</f>
        <v>97.08</v>
      </c>
      <c r="H49" s="103"/>
    </row>
    <row r="50" spans="1:8" s="18" customFormat="1">
      <c r="A50" s="7">
        <v>5</v>
      </c>
      <c r="B50" s="11" t="s">
        <v>21</v>
      </c>
      <c r="C50" s="11" t="s">
        <v>38</v>
      </c>
      <c r="D50" s="96" t="s">
        <v>11</v>
      </c>
      <c r="E50" s="97"/>
      <c r="F50" s="98">
        <v>21</v>
      </c>
      <c r="G50" s="102">
        <v>204.12</v>
      </c>
      <c r="H50" s="102">
        <f>G50*F50</f>
        <v>4286.5200000000004</v>
      </c>
    </row>
    <row r="51" spans="1:8" s="18" customFormat="1">
      <c r="A51" s="4"/>
      <c r="B51" s="13"/>
      <c r="C51" s="13" t="s">
        <v>18</v>
      </c>
      <c r="D51" s="99" t="s">
        <v>12</v>
      </c>
      <c r="E51" s="100">
        <v>2</v>
      </c>
      <c r="F51" s="101">
        <f>E51*F50</f>
        <v>42</v>
      </c>
      <c r="G51" s="103">
        <f>E18</f>
        <v>99.72</v>
      </c>
      <c r="H51" s="103"/>
    </row>
    <row r="52" spans="1:8" s="18" customFormat="1" ht="25.5">
      <c r="A52" s="7">
        <v>6</v>
      </c>
      <c r="B52" s="11" t="s">
        <v>25</v>
      </c>
      <c r="C52" s="11" t="s">
        <v>78</v>
      </c>
      <c r="D52" s="96" t="s">
        <v>11</v>
      </c>
      <c r="E52" s="97"/>
      <c r="F52" s="98">
        <v>18</v>
      </c>
      <c r="G52" s="102">
        <v>203.18</v>
      </c>
      <c r="H52" s="102">
        <f>G52*F52</f>
        <v>3657.2400000000002</v>
      </c>
    </row>
    <row r="53" spans="1:8" s="18" customFormat="1">
      <c r="A53" s="4"/>
      <c r="B53" s="13"/>
      <c r="C53" s="13" t="s">
        <v>15</v>
      </c>
      <c r="D53" s="99" t="s">
        <v>12</v>
      </c>
      <c r="E53" s="100">
        <v>2</v>
      </c>
      <c r="F53" s="101">
        <f>E53*F52</f>
        <v>36</v>
      </c>
      <c r="G53" s="103">
        <f>E13</f>
        <v>93.11</v>
      </c>
      <c r="H53" s="103"/>
    </row>
    <row r="54" spans="1:8" s="18" customFormat="1" ht="38.25">
      <c r="A54" s="4">
        <v>7</v>
      </c>
      <c r="B54" s="11" t="s">
        <v>58</v>
      </c>
      <c r="C54" s="11" t="s">
        <v>103</v>
      </c>
      <c r="D54" s="96" t="s">
        <v>24</v>
      </c>
      <c r="E54" s="97"/>
      <c r="F54" s="98">
        <v>19.5</v>
      </c>
      <c r="G54" s="102">
        <v>2650.14</v>
      </c>
      <c r="H54" s="102">
        <f>F54*G54</f>
        <v>51677.729999999996</v>
      </c>
    </row>
    <row r="55" spans="1:8" s="18" customFormat="1">
      <c r="A55" s="4"/>
      <c r="B55" s="13"/>
      <c r="C55" s="13" t="s">
        <v>20</v>
      </c>
      <c r="D55" s="99" t="s">
        <v>12</v>
      </c>
      <c r="E55" s="100">
        <v>37.6</v>
      </c>
      <c r="F55" s="101">
        <f>E55*F54</f>
        <v>733.2</v>
      </c>
      <c r="G55" s="103">
        <f>E14</f>
        <v>94.43</v>
      </c>
      <c r="H55" s="103"/>
    </row>
    <row r="56" spans="1:8" s="18" customFormat="1">
      <c r="A56" s="7">
        <v>8</v>
      </c>
      <c r="B56" s="11" t="s">
        <v>58</v>
      </c>
      <c r="C56" s="11" t="s">
        <v>100</v>
      </c>
      <c r="D56" s="96" t="s">
        <v>11</v>
      </c>
      <c r="E56" s="97"/>
      <c r="F56" s="98">
        <v>1</v>
      </c>
      <c r="G56" s="102">
        <v>450.14</v>
      </c>
      <c r="H56" s="102">
        <f>F56*G56</f>
        <v>450.14</v>
      </c>
    </row>
    <row r="57" spans="1:8" s="18" customFormat="1">
      <c r="A57" s="4"/>
      <c r="B57" s="13"/>
      <c r="C57" s="13" t="s">
        <v>20</v>
      </c>
      <c r="D57" s="99" t="s">
        <v>12</v>
      </c>
      <c r="E57" s="100">
        <v>37.6</v>
      </c>
      <c r="F57" s="101">
        <f>E57*F56</f>
        <v>37.6</v>
      </c>
      <c r="G57" s="103">
        <f>E16</f>
        <v>97.08</v>
      </c>
      <c r="H57" s="103"/>
    </row>
    <row r="58" spans="1:8" s="18" customFormat="1">
      <c r="A58" s="15" t="s">
        <v>44</v>
      </c>
      <c r="B58" s="25"/>
      <c r="C58" s="25"/>
      <c r="D58" s="104"/>
      <c r="E58" s="104"/>
      <c r="F58" s="104"/>
      <c r="G58" s="104"/>
      <c r="H58" s="102">
        <f>SUM(H42:H57)</f>
        <v>180155.24200000003</v>
      </c>
    </row>
    <row r="59" spans="1:8" s="18" customFormat="1">
      <c r="A59" s="26" t="s">
        <v>87</v>
      </c>
      <c r="B59" s="27"/>
      <c r="C59" s="16"/>
      <c r="D59" s="105"/>
      <c r="E59" s="106"/>
      <c r="F59" s="106"/>
      <c r="G59" s="106"/>
      <c r="H59" s="103">
        <f>H58*0.75</f>
        <v>135116.43150000001</v>
      </c>
    </row>
    <row r="60" spans="1:8" s="18" customFormat="1" ht="19.899999999999999" customHeight="1">
      <c r="A60" s="28" t="s">
        <v>81</v>
      </c>
      <c r="B60" s="27"/>
      <c r="C60" s="16"/>
      <c r="D60" s="105"/>
      <c r="E60" s="106"/>
      <c r="F60" s="106"/>
      <c r="G60" s="106"/>
      <c r="H60" s="103">
        <f>H58*0.6</f>
        <v>108093.14520000001</v>
      </c>
    </row>
    <row r="61" spans="1:8" s="18" customFormat="1">
      <c r="A61" s="132" t="s">
        <v>47</v>
      </c>
      <c r="B61" s="148"/>
      <c r="C61" s="148"/>
      <c r="D61" s="148"/>
      <c r="E61" s="148"/>
      <c r="F61" s="148"/>
      <c r="G61" s="148"/>
      <c r="H61" s="102">
        <f>SUM(H58:H60)</f>
        <v>423364.81870000006</v>
      </c>
    </row>
    <row r="62" spans="1:8" s="24" customFormat="1">
      <c r="A62" s="137" t="s">
        <v>45</v>
      </c>
      <c r="B62" s="138"/>
      <c r="C62" s="138"/>
      <c r="D62" s="138"/>
      <c r="E62" s="138"/>
      <c r="F62" s="138"/>
      <c r="G62" s="138"/>
      <c r="H62" s="139"/>
    </row>
    <row r="63" spans="1:8" s="18" customFormat="1" ht="25.5">
      <c r="A63" s="12">
        <v>9</v>
      </c>
      <c r="B63" s="11" t="s">
        <v>30</v>
      </c>
      <c r="C63" s="11" t="s">
        <v>99</v>
      </c>
      <c r="D63" s="96" t="s">
        <v>29</v>
      </c>
      <c r="E63" s="97"/>
      <c r="F63" s="98">
        <v>3</v>
      </c>
      <c r="G63" s="102">
        <v>1474.94</v>
      </c>
      <c r="H63" s="102">
        <f>F63*G63</f>
        <v>4424.82</v>
      </c>
    </row>
    <row r="64" spans="1:8" s="18" customFormat="1">
      <c r="A64" s="14"/>
      <c r="B64" s="13"/>
      <c r="C64" s="13" t="s">
        <v>23</v>
      </c>
      <c r="D64" s="99" t="s">
        <v>12</v>
      </c>
      <c r="E64" s="100">
        <v>5.49</v>
      </c>
      <c r="F64" s="101">
        <f>E64*F63</f>
        <v>16.47</v>
      </c>
      <c r="G64" s="103">
        <f>E8</f>
        <v>86.51</v>
      </c>
      <c r="H64" s="103"/>
    </row>
    <row r="65" spans="1:8" s="18" customFormat="1" ht="38.25">
      <c r="A65" s="12">
        <v>10</v>
      </c>
      <c r="B65" s="11" t="s">
        <v>39</v>
      </c>
      <c r="C65" s="11" t="s">
        <v>40</v>
      </c>
      <c r="D65" s="96" t="s">
        <v>29</v>
      </c>
      <c r="E65" s="97"/>
      <c r="F65" s="98">
        <v>0</v>
      </c>
      <c r="G65" s="102">
        <f>E66*G66</f>
        <v>456.77280000000007</v>
      </c>
      <c r="H65" s="102">
        <f>F65*G65</f>
        <v>0</v>
      </c>
    </row>
    <row r="66" spans="1:8" s="24" customFormat="1">
      <c r="A66" s="14"/>
      <c r="B66" s="13"/>
      <c r="C66" s="13" t="s">
        <v>23</v>
      </c>
      <c r="D66" s="99" t="s">
        <v>12</v>
      </c>
      <c r="E66" s="100">
        <v>5.28</v>
      </c>
      <c r="F66" s="101">
        <f>E66*F65</f>
        <v>0</v>
      </c>
      <c r="G66" s="103">
        <f>E8</f>
        <v>86.51</v>
      </c>
      <c r="H66" s="103"/>
    </row>
    <row r="67" spans="1:8" s="24" customFormat="1">
      <c r="A67" s="132" t="s">
        <v>44</v>
      </c>
      <c r="B67" s="133"/>
      <c r="C67" s="133"/>
      <c r="D67" s="133"/>
      <c r="E67" s="133"/>
      <c r="F67" s="133"/>
      <c r="G67" s="133"/>
      <c r="H67" s="102">
        <f>SUM(H63:H66)</f>
        <v>4424.82</v>
      </c>
    </row>
    <row r="68" spans="1:8" s="18" customFormat="1">
      <c r="A68" s="26" t="s">
        <v>76</v>
      </c>
      <c r="B68" s="27"/>
      <c r="C68" s="16"/>
      <c r="D68" s="105"/>
      <c r="E68" s="106"/>
      <c r="F68" s="106"/>
      <c r="G68" s="106"/>
      <c r="H68" s="103">
        <f>H67*0.78*0.94</f>
        <v>3244.2780239999997</v>
      </c>
    </row>
    <row r="69" spans="1:8" s="18" customFormat="1">
      <c r="A69" s="28" t="s">
        <v>57</v>
      </c>
      <c r="B69" s="27"/>
      <c r="C69" s="16"/>
      <c r="D69" s="105"/>
      <c r="E69" s="106"/>
      <c r="F69" s="106"/>
      <c r="G69" s="106"/>
      <c r="H69" s="103">
        <f>H67*0.5</f>
        <v>2212.41</v>
      </c>
    </row>
    <row r="70" spans="1:8" s="18" customFormat="1">
      <c r="A70" s="132" t="s">
        <v>46</v>
      </c>
      <c r="B70" s="148"/>
      <c r="C70" s="148"/>
      <c r="D70" s="148"/>
      <c r="E70" s="148"/>
      <c r="F70" s="148"/>
      <c r="G70" s="148"/>
      <c r="H70" s="102">
        <f>SUM(H67:H69)</f>
        <v>9881.5080239999988</v>
      </c>
    </row>
    <row r="71" spans="1:8" s="18" customFormat="1">
      <c r="A71" s="132" t="s">
        <v>0</v>
      </c>
      <c r="B71" s="134"/>
      <c r="C71" s="134"/>
      <c r="D71" s="134"/>
      <c r="E71" s="134"/>
      <c r="F71" s="134"/>
      <c r="G71" s="134"/>
      <c r="H71" s="93">
        <f>H70</f>
        <v>9881.5080239999988</v>
      </c>
    </row>
    <row r="72" spans="1:8" s="18" customFormat="1">
      <c r="A72" s="132" t="s">
        <v>48</v>
      </c>
      <c r="B72" s="134"/>
      <c r="C72" s="134"/>
      <c r="D72" s="134"/>
      <c r="E72" s="134"/>
      <c r="F72" s="134"/>
      <c r="G72" s="134"/>
      <c r="H72" s="134"/>
    </row>
    <row r="73" spans="1:8" s="18" customFormat="1">
      <c r="A73" s="12">
        <v>11</v>
      </c>
      <c r="B73" s="11" t="s">
        <v>49</v>
      </c>
      <c r="C73" s="11" t="s">
        <v>132</v>
      </c>
      <c r="D73" s="96" t="s">
        <v>1</v>
      </c>
      <c r="E73" s="97"/>
      <c r="F73" s="98">
        <v>2</v>
      </c>
      <c r="G73" s="102">
        <v>54898.27</v>
      </c>
      <c r="H73" s="102">
        <f>F73*G73</f>
        <v>109796.54</v>
      </c>
    </row>
    <row r="74" spans="1:8" s="18" customFormat="1">
      <c r="A74" s="14"/>
      <c r="B74" s="13"/>
      <c r="C74" s="13" t="s">
        <v>22</v>
      </c>
      <c r="D74" s="99" t="s">
        <v>12</v>
      </c>
      <c r="E74" s="100">
        <v>13.4</v>
      </c>
      <c r="F74" s="101">
        <f>E74*F73</f>
        <v>26.8</v>
      </c>
      <c r="G74" s="103">
        <f>G15</f>
        <v>113.76</v>
      </c>
      <c r="H74" s="103"/>
    </row>
    <row r="75" spans="1:8" s="18" customFormat="1">
      <c r="A75" s="132" t="s">
        <v>44</v>
      </c>
      <c r="B75" s="133"/>
      <c r="C75" s="133"/>
      <c r="D75" s="133"/>
      <c r="E75" s="133"/>
      <c r="F75" s="133"/>
      <c r="G75" s="133"/>
      <c r="H75" s="102">
        <f>H73</f>
        <v>109796.54</v>
      </c>
    </row>
    <row r="76" spans="1:8" s="18" customFormat="1">
      <c r="A76" s="26" t="s">
        <v>82</v>
      </c>
      <c r="B76" s="27"/>
      <c r="C76" s="16"/>
      <c r="D76" s="105"/>
      <c r="E76" s="106"/>
      <c r="F76" s="106"/>
      <c r="G76" s="106"/>
      <c r="H76" s="103">
        <f>H75*0.5</f>
        <v>54898.27</v>
      </c>
    </row>
    <row r="77" spans="1:8" s="18" customFormat="1">
      <c r="A77" s="28" t="s">
        <v>83</v>
      </c>
      <c r="B77" s="27"/>
      <c r="C77" s="16"/>
      <c r="D77" s="105"/>
      <c r="E77" s="106"/>
      <c r="F77" s="106"/>
      <c r="G77" s="106"/>
      <c r="H77" s="103">
        <f>H75*0.55</f>
        <v>60388.097000000002</v>
      </c>
    </row>
    <row r="78" spans="1:8" s="18" customFormat="1">
      <c r="A78" s="132" t="s">
        <v>79</v>
      </c>
      <c r="B78" s="134"/>
      <c r="C78" s="134"/>
      <c r="D78" s="134"/>
      <c r="E78" s="134"/>
      <c r="F78" s="134"/>
      <c r="G78" s="134"/>
      <c r="H78" s="102">
        <f>SUM(H75:H77)</f>
        <v>225082.90700000001</v>
      </c>
    </row>
    <row r="79" spans="1:8" s="18" customFormat="1">
      <c r="A79" s="132" t="s">
        <v>50</v>
      </c>
      <c r="B79" s="148"/>
      <c r="C79" s="148"/>
      <c r="D79" s="148"/>
      <c r="E79" s="148"/>
      <c r="F79" s="148"/>
      <c r="G79" s="148"/>
      <c r="H79" s="93">
        <f>H61+H71+H78</f>
        <v>658329.23372400005</v>
      </c>
    </row>
    <row r="80" spans="1:8" s="18" customFormat="1">
      <c r="A80" s="132" t="s">
        <v>51</v>
      </c>
      <c r="B80" s="134"/>
      <c r="C80" s="134"/>
      <c r="D80" s="134"/>
      <c r="E80" s="134"/>
      <c r="F80" s="134"/>
      <c r="G80" s="134"/>
      <c r="H80" s="134"/>
    </row>
    <row r="81" spans="1:8" s="18" customFormat="1" ht="25.5">
      <c r="A81" s="9" t="s">
        <v>34</v>
      </c>
      <c r="B81" s="37" t="s">
        <v>91</v>
      </c>
      <c r="C81" s="9" t="s">
        <v>2</v>
      </c>
      <c r="D81" s="90" t="s">
        <v>56</v>
      </c>
      <c r="E81" s="90"/>
      <c r="F81" s="107" t="s">
        <v>26</v>
      </c>
      <c r="G81" s="107" t="s">
        <v>54</v>
      </c>
      <c r="H81" s="107" t="s">
        <v>55</v>
      </c>
    </row>
    <row r="82" spans="1:8" s="18" customFormat="1">
      <c r="A82" s="42">
        <v>1</v>
      </c>
      <c r="B82" s="38" t="s">
        <v>89</v>
      </c>
      <c r="C82" s="36" t="s">
        <v>104</v>
      </c>
      <c r="D82" s="108" t="s">
        <v>11</v>
      </c>
      <c r="E82" s="109"/>
      <c r="F82" s="110">
        <v>1</v>
      </c>
      <c r="G82" s="111">
        <v>6260</v>
      </c>
      <c r="H82" s="93">
        <f t="shared" ref="H82:H94" si="0">F82*G82</f>
        <v>6260</v>
      </c>
    </row>
    <row r="83" spans="1:8" s="18" customFormat="1">
      <c r="A83" s="42">
        <v>3</v>
      </c>
      <c r="B83" s="38" t="s">
        <v>89</v>
      </c>
      <c r="C83" s="41" t="s">
        <v>112</v>
      </c>
      <c r="D83" s="108" t="s">
        <v>11</v>
      </c>
      <c r="E83" s="109"/>
      <c r="F83" s="110">
        <v>1</v>
      </c>
      <c r="G83" s="111">
        <v>4125</v>
      </c>
      <c r="H83" s="93">
        <f t="shared" si="0"/>
        <v>4125</v>
      </c>
    </row>
    <row r="84" spans="1:8" s="24" customFormat="1">
      <c r="A84" s="31" t="s">
        <v>60</v>
      </c>
      <c r="B84" s="38" t="s">
        <v>89</v>
      </c>
      <c r="C84" s="36" t="s">
        <v>111</v>
      </c>
      <c r="D84" s="108" t="s">
        <v>11</v>
      </c>
      <c r="E84" s="109"/>
      <c r="F84" s="110">
        <v>3</v>
      </c>
      <c r="G84" s="111">
        <v>715.95</v>
      </c>
      <c r="H84" s="93">
        <f t="shared" si="0"/>
        <v>2147.8500000000004</v>
      </c>
    </row>
    <row r="85" spans="1:8" s="24" customFormat="1">
      <c r="A85" s="31" t="s">
        <v>61</v>
      </c>
      <c r="B85" s="38" t="s">
        <v>89</v>
      </c>
      <c r="C85" s="41" t="s">
        <v>122</v>
      </c>
      <c r="D85" s="108" t="s">
        <v>11</v>
      </c>
      <c r="E85" s="109"/>
      <c r="F85" s="112">
        <v>165</v>
      </c>
      <c r="G85" s="113">
        <v>1200</v>
      </c>
      <c r="H85" s="93">
        <f t="shared" si="0"/>
        <v>198000</v>
      </c>
    </row>
    <row r="86" spans="1:8" s="24" customFormat="1">
      <c r="A86" s="31" t="s">
        <v>62</v>
      </c>
      <c r="B86" s="38" t="s">
        <v>89</v>
      </c>
      <c r="C86" s="41" t="s">
        <v>97</v>
      </c>
      <c r="D86" s="108" t="s">
        <v>11</v>
      </c>
      <c r="E86" s="109"/>
      <c r="F86" s="110">
        <v>1</v>
      </c>
      <c r="G86" s="111">
        <v>5500</v>
      </c>
      <c r="H86" s="93">
        <f t="shared" si="0"/>
        <v>5500</v>
      </c>
    </row>
    <row r="87" spans="1:8" s="24" customFormat="1">
      <c r="A87" s="31" t="s">
        <v>63</v>
      </c>
      <c r="B87" s="38" t="s">
        <v>89</v>
      </c>
      <c r="C87" s="39" t="s">
        <v>93</v>
      </c>
      <c r="D87" s="114" t="s">
        <v>11</v>
      </c>
      <c r="E87" s="89"/>
      <c r="F87" s="110">
        <v>21</v>
      </c>
      <c r="G87" s="111">
        <v>165</v>
      </c>
      <c r="H87" s="93">
        <f t="shared" si="0"/>
        <v>3465</v>
      </c>
    </row>
    <row r="88" spans="1:8" s="24" customFormat="1" ht="13.5" thickBot="1">
      <c r="A88" s="31" t="s">
        <v>85</v>
      </c>
      <c r="B88" s="38" t="s">
        <v>89</v>
      </c>
      <c r="C88" s="41" t="s">
        <v>94</v>
      </c>
      <c r="D88" s="108" t="s">
        <v>11</v>
      </c>
      <c r="E88" s="109"/>
      <c r="F88" s="110">
        <v>15</v>
      </c>
      <c r="G88" s="111">
        <v>728</v>
      </c>
      <c r="H88" s="93">
        <f t="shared" si="0"/>
        <v>10920</v>
      </c>
    </row>
    <row r="89" spans="1:8" s="24" customFormat="1" ht="13.5" thickBot="1">
      <c r="A89" s="31" t="s">
        <v>64</v>
      </c>
      <c r="B89" s="38" t="s">
        <v>89</v>
      </c>
      <c r="C89" s="40" t="s">
        <v>107</v>
      </c>
      <c r="D89" s="115" t="s">
        <v>59</v>
      </c>
      <c r="E89" s="89"/>
      <c r="F89" s="110">
        <v>2500</v>
      </c>
      <c r="G89" s="111">
        <v>17.760000000000002</v>
      </c>
      <c r="H89" s="93">
        <f t="shared" si="0"/>
        <v>44400.000000000007</v>
      </c>
    </row>
    <row r="90" spans="1:8" s="24" customFormat="1" ht="13.5" thickBot="1">
      <c r="A90" s="31" t="s">
        <v>73</v>
      </c>
      <c r="B90" s="38" t="s">
        <v>89</v>
      </c>
      <c r="C90" s="40" t="s">
        <v>108</v>
      </c>
      <c r="D90" s="116" t="s">
        <v>59</v>
      </c>
      <c r="E90" s="109"/>
      <c r="F90" s="110">
        <v>2000</v>
      </c>
      <c r="G90" s="111">
        <v>46.69</v>
      </c>
      <c r="H90" s="93">
        <f t="shared" si="0"/>
        <v>93380</v>
      </c>
    </row>
    <row r="91" spans="1:8" s="24" customFormat="1">
      <c r="A91" s="31" t="s">
        <v>65</v>
      </c>
      <c r="B91" s="38" t="s">
        <v>89</v>
      </c>
      <c r="C91" s="40" t="s">
        <v>127</v>
      </c>
      <c r="D91" s="108" t="s">
        <v>59</v>
      </c>
      <c r="E91" s="109"/>
      <c r="F91" s="110">
        <v>500</v>
      </c>
      <c r="G91" s="111">
        <v>18.39</v>
      </c>
      <c r="H91" s="93">
        <f t="shared" si="0"/>
        <v>9195</v>
      </c>
    </row>
    <row r="92" spans="1:8" s="24" customFormat="1">
      <c r="A92" s="31" t="s">
        <v>86</v>
      </c>
      <c r="B92" s="38" t="s">
        <v>89</v>
      </c>
      <c r="C92" s="40" t="s">
        <v>128</v>
      </c>
      <c r="D92" s="108" t="s">
        <v>59</v>
      </c>
      <c r="E92" s="109"/>
      <c r="F92" s="110">
        <v>1300</v>
      </c>
      <c r="G92" s="111">
        <v>28.5</v>
      </c>
      <c r="H92" s="93">
        <f t="shared" si="0"/>
        <v>37050</v>
      </c>
    </row>
    <row r="93" spans="1:8" s="24" customFormat="1">
      <c r="A93" s="31" t="s">
        <v>90</v>
      </c>
      <c r="B93" s="38" t="s">
        <v>89</v>
      </c>
      <c r="C93" s="40" t="s">
        <v>129</v>
      </c>
      <c r="D93" s="108" t="s">
        <v>59</v>
      </c>
      <c r="E93" s="109"/>
      <c r="F93" s="110">
        <v>150</v>
      </c>
      <c r="G93" s="111">
        <v>43.36</v>
      </c>
      <c r="H93" s="93">
        <f t="shared" si="0"/>
        <v>6504</v>
      </c>
    </row>
    <row r="94" spans="1:8" s="24" customFormat="1" ht="12.6" customHeight="1">
      <c r="A94" s="31" t="s">
        <v>92</v>
      </c>
      <c r="B94" s="38" t="s">
        <v>89</v>
      </c>
      <c r="C94" s="43" t="s">
        <v>109</v>
      </c>
      <c r="D94" s="108" t="s">
        <v>11</v>
      </c>
      <c r="E94" s="109"/>
      <c r="F94" s="94">
        <v>1</v>
      </c>
      <c r="G94" s="117">
        <v>5824.28</v>
      </c>
      <c r="H94" s="93">
        <f t="shared" si="0"/>
        <v>5824.28</v>
      </c>
    </row>
    <row r="95" spans="1:8" s="24" customFormat="1">
      <c r="A95" s="31" t="s">
        <v>95</v>
      </c>
      <c r="B95" s="38" t="s">
        <v>89</v>
      </c>
      <c r="C95" s="40" t="s">
        <v>101</v>
      </c>
      <c r="D95" s="108" t="s">
        <v>11</v>
      </c>
      <c r="E95" s="109"/>
      <c r="F95" s="94">
        <v>2</v>
      </c>
      <c r="G95" s="117">
        <v>549</v>
      </c>
      <c r="H95" s="93">
        <f t="shared" ref="H95:H107" si="1">F95*G95</f>
        <v>1098</v>
      </c>
    </row>
    <row r="96" spans="1:8" s="24" customFormat="1">
      <c r="A96" s="31" t="s">
        <v>102</v>
      </c>
      <c r="B96" s="38" t="s">
        <v>89</v>
      </c>
      <c r="C96" s="41" t="s">
        <v>113</v>
      </c>
      <c r="D96" s="108" t="s">
        <v>11</v>
      </c>
      <c r="E96" s="109"/>
      <c r="F96" s="110">
        <v>1</v>
      </c>
      <c r="G96" s="111">
        <v>247</v>
      </c>
      <c r="H96" s="93">
        <f t="shared" si="1"/>
        <v>247</v>
      </c>
    </row>
    <row r="97" spans="1:8" s="24" customFormat="1">
      <c r="A97" s="31" t="s">
        <v>114</v>
      </c>
      <c r="B97" s="38" t="s">
        <v>89</v>
      </c>
      <c r="C97" s="36" t="s">
        <v>110</v>
      </c>
      <c r="D97" s="108" t="s">
        <v>11</v>
      </c>
      <c r="E97" s="109"/>
      <c r="F97" s="110">
        <v>1</v>
      </c>
      <c r="G97" s="111">
        <v>2647</v>
      </c>
      <c r="H97" s="93">
        <f t="shared" si="1"/>
        <v>2647</v>
      </c>
    </row>
    <row r="98" spans="1:8" s="24" customFormat="1">
      <c r="A98" s="31" t="s">
        <v>115</v>
      </c>
      <c r="B98" s="38" t="s">
        <v>89</v>
      </c>
      <c r="C98" s="36" t="s">
        <v>130</v>
      </c>
      <c r="D98" s="108" t="s">
        <v>11</v>
      </c>
      <c r="E98" s="109"/>
      <c r="F98" s="112">
        <v>4</v>
      </c>
      <c r="G98" s="118">
        <v>14114.1</v>
      </c>
      <c r="H98" s="93">
        <f t="shared" si="1"/>
        <v>56456.4</v>
      </c>
    </row>
    <row r="99" spans="1:8" s="47" customFormat="1" ht="12" customHeight="1">
      <c r="A99" s="44" t="s">
        <v>116</v>
      </c>
      <c r="B99" s="45" t="s">
        <v>89</v>
      </c>
      <c r="C99" s="46" t="s">
        <v>105</v>
      </c>
      <c r="D99" s="119" t="s">
        <v>11</v>
      </c>
      <c r="E99" s="120"/>
      <c r="F99" s="121">
        <v>2</v>
      </c>
      <c r="G99" s="122">
        <v>4675</v>
      </c>
      <c r="H99" s="123">
        <f t="shared" si="1"/>
        <v>9350</v>
      </c>
    </row>
    <row r="100" spans="1:8" s="47" customFormat="1" ht="15" customHeight="1">
      <c r="A100" s="44" t="s">
        <v>117</v>
      </c>
      <c r="B100" s="45" t="s">
        <v>89</v>
      </c>
      <c r="C100" s="48" t="s">
        <v>106</v>
      </c>
      <c r="D100" s="119" t="s">
        <v>11</v>
      </c>
      <c r="E100" s="120"/>
      <c r="F100" s="121">
        <v>2</v>
      </c>
      <c r="G100" s="122">
        <v>685</v>
      </c>
      <c r="H100" s="123">
        <f t="shared" si="1"/>
        <v>1370</v>
      </c>
    </row>
    <row r="101" spans="1:8" s="24" customFormat="1" ht="15" customHeight="1">
      <c r="A101" s="31" t="s">
        <v>118</v>
      </c>
      <c r="B101" s="38" t="s">
        <v>89</v>
      </c>
      <c r="C101" s="41" t="s">
        <v>124</v>
      </c>
      <c r="D101" s="114" t="s">
        <v>11</v>
      </c>
      <c r="E101" s="89"/>
      <c r="F101" s="112">
        <v>1</v>
      </c>
      <c r="G101" s="113">
        <v>7740.2</v>
      </c>
      <c r="H101" s="93">
        <f t="shared" si="1"/>
        <v>7740.2</v>
      </c>
    </row>
    <row r="102" spans="1:8" s="24" customFormat="1" ht="15" customHeight="1">
      <c r="A102" s="31" t="s">
        <v>133</v>
      </c>
      <c r="B102" s="38" t="s">
        <v>89</v>
      </c>
      <c r="C102" s="41" t="s">
        <v>123</v>
      </c>
      <c r="D102" s="114" t="s">
        <v>11</v>
      </c>
      <c r="E102" s="89"/>
      <c r="F102" s="112">
        <v>1</v>
      </c>
      <c r="G102" s="113">
        <v>5160.4799999999996</v>
      </c>
      <c r="H102" s="93">
        <f t="shared" si="1"/>
        <v>5160.4799999999996</v>
      </c>
    </row>
    <row r="103" spans="1:8" s="24" customFormat="1" ht="15" customHeight="1">
      <c r="A103" s="31" t="s">
        <v>134</v>
      </c>
      <c r="B103" s="38" t="s">
        <v>89</v>
      </c>
      <c r="C103" s="41" t="s">
        <v>125</v>
      </c>
      <c r="D103" s="114" t="s">
        <v>11</v>
      </c>
      <c r="E103" s="89"/>
      <c r="F103" s="112">
        <v>1</v>
      </c>
      <c r="G103" s="113">
        <v>2731.56</v>
      </c>
      <c r="H103" s="93">
        <f t="shared" si="1"/>
        <v>2731.56</v>
      </c>
    </row>
    <row r="104" spans="1:8" s="24" customFormat="1" ht="15" customHeight="1">
      <c r="A104" s="31" t="s">
        <v>135</v>
      </c>
      <c r="B104" s="38" t="s">
        <v>89</v>
      </c>
      <c r="C104" s="41" t="s">
        <v>138</v>
      </c>
      <c r="D104" s="114" t="s">
        <v>11</v>
      </c>
      <c r="E104" s="89"/>
      <c r="F104" s="112">
        <v>6</v>
      </c>
      <c r="G104" s="113">
        <v>305</v>
      </c>
      <c r="H104" s="93">
        <f t="shared" si="1"/>
        <v>1830</v>
      </c>
    </row>
    <row r="105" spans="1:8" s="24" customFormat="1" ht="15" customHeight="1">
      <c r="A105" s="31" t="s">
        <v>136</v>
      </c>
      <c r="B105" s="38" t="s">
        <v>89</v>
      </c>
      <c r="C105" s="41" t="s">
        <v>126</v>
      </c>
      <c r="D105" s="114" t="s">
        <v>11</v>
      </c>
      <c r="E105" s="109"/>
      <c r="F105" s="112">
        <v>25</v>
      </c>
      <c r="G105" s="118">
        <v>686.4</v>
      </c>
      <c r="H105" s="93">
        <f t="shared" si="1"/>
        <v>17160</v>
      </c>
    </row>
    <row r="106" spans="1:8" s="24" customFormat="1" ht="15" customHeight="1">
      <c r="A106" s="31" t="s">
        <v>137</v>
      </c>
      <c r="B106" s="38" t="s">
        <v>89</v>
      </c>
      <c r="C106" s="41" t="s">
        <v>131</v>
      </c>
      <c r="D106" s="114" t="s">
        <v>11</v>
      </c>
      <c r="E106" s="109"/>
      <c r="F106" s="112">
        <v>1</v>
      </c>
      <c r="G106" s="118">
        <v>233</v>
      </c>
      <c r="H106" s="93">
        <f t="shared" si="1"/>
        <v>233</v>
      </c>
    </row>
    <row r="107" spans="1:8" s="24" customFormat="1">
      <c r="A107" s="31" t="s">
        <v>118</v>
      </c>
      <c r="B107" s="38" t="s">
        <v>89</v>
      </c>
      <c r="C107" s="41" t="s">
        <v>98</v>
      </c>
      <c r="D107" s="108" t="s">
        <v>11</v>
      </c>
      <c r="E107" s="109"/>
      <c r="F107" s="94">
        <v>1</v>
      </c>
      <c r="G107" s="124">
        <v>481</v>
      </c>
      <c r="H107" s="123">
        <f t="shared" si="1"/>
        <v>481</v>
      </c>
    </row>
    <row r="108" spans="1:8" s="24" customFormat="1" ht="13.5">
      <c r="A108" s="152" t="s">
        <v>71</v>
      </c>
      <c r="B108" s="153"/>
      <c r="C108" s="153"/>
      <c r="D108" s="153"/>
      <c r="E108" s="153"/>
      <c r="F108" s="153"/>
      <c r="G108" s="154"/>
      <c r="H108" s="93">
        <f>SUM(H84:H107)</f>
        <v>522890.77000000008</v>
      </c>
    </row>
    <row r="109" spans="1:8" s="24" customFormat="1">
      <c r="A109" s="137" t="s">
        <v>27</v>
      </c>
      <c r="B109" s="138"/>
      <c r="C109" s="138"/>
      <c r="D109" s="138"/>
      <c r="E109" s="138"/>
      <c r="F109" s="138"/>
      <c r="G109" s="139"/>
      <c r="H109" s="93">
        <f>H108</f>
        <v>522890.77000000008</v>
      </c>
    </row>
    <row r="110" spans="1:8" s="24" customFormat="1">
      <c r="A110" s="137" t="s">
        <v>31</v>
      </c>
      <c r="B110" s="138"/>
      <c r="C110" s="138"/>
      <c r="D110" s="138"/>
      <c r="E110" s="138"/>
      <c r="F110" s="138"/>
      <c r="G110" s="139"/>
      <c r="H110" s="93">
        <f>H79+H109</f>
        <v>1181220.0037240002</v>
      </c>
    </row>
    <row r="111" spans="1:8" s="24" customFormat="1">
      <c r="A111" s="137" t="s">
        <v>74</v>
      </c>
      <c r="B111" s="138"/>
      <c r="C111" s="138"/>
      <c r="D111" s="138"/>
      <c r="E111" s="138"/>
      <c r="F111" s="138"/>
      <c r="G111" s="139"/>
      <c r="H111" s="93">
        <f>SUM(H110:H110)</f>
        <v>1181220.0037240002</v>
      </c>
    </row>
    <row r="112" spans="1:8" s="24" customFormat="1">
      <c r="A112" s="17"/>
      <c r="B112" s="6"/>
      <c r="C112" s="6"/>
      <c r="D112" s="62"/>
      <c r="E112" s="62"/>
      <c r="F112" s="63"/>
      <c r="G112" s="63"/>
      <c r="H112" s="63"/>
    </row>
    <row r="113" spans="1:8" s="24" customFormat="1">
      <c r="A113" s="17"/>
      <c r="B113" s="6" t="s">
        <v>72</v>
      </c>
      <c r="C113" s="34"/>
      <c r="D113" s="62"/>
      <c r="E113" s="62"/>
      <c r="F113" s="125"/>
      <c r="G113" s="125"/>
      <c r="H113" s="125"/>
    </row>
    <row r="114" spans="1:8" s="24" customFormat="1">
      <c r="A114" s="17"/>
      <c r="B114" s="30"/>
      <c r="C114" s="30"/>
      <c r="D114" s="126"/>
      <c r="E114" s="62"/>
      <c r="F114" s="63"/>
      <c r="G114" s="63"/>
      <c r="H114" s="63"/>
    </row>
    <row r="115" spans="1:8" s="24" customFormat="1">
      <c r="A115" s="140" t="s">
        <v>69</v>
      </c>
      <c r="B115" s="140"/>
      <c r="C115" s="140"/>
      <c r="D115" s="135" t="s">
        <v>80</v>
      </c>
      <c r="E115" s="135"/>
      <c r="F115" s="135"/>
      <c r="G115" s="135"/>
      <c r="H115" s="135"/>
    </row>
    <row r="116" spans="1:8" s="24" customFormat="1">
      <c r="A116" s="140"/>
      <c r="B116" s="140"/>
      <c r="C116" s="140"/>
      <c r="D116" s="136"/>
      <c r="E116" s="136"/>
      <c r="F116" s="136"/>
      <c r="G116" s="136"/>
      <c r="H116" s="136"/>
    </row>
    <row r="117" spans="1:8" s="24" customFormat="1">
      <c r="A117" s="32"/>
      <c r="B117" s="32"/>
      <c r="C117" s="33"/>
      <c r="D117" s="127"/>
      <c r="E117" s="128"/>
      <c r="F117" s="157" t="s">
        <v>141</v>
      </c>
      <c r="G117" s="158"/>
      <c r="H117" s="158"/>
    </row>
    <row r="118" spans="1:8" s="24" customFormat="1">
      <c r="A118" s="17"/>
      <c r="B118" s="6"/>
      <c r="C118" s="30"/>
      <c r="D118" s="129"/>
      <c r="E118" s="62"/>
      <c r="F118" s="63"/>
      <c r="G118" s="63"/>
      <c r="H118" s="63"/>
    </row>
    <row r="119" spans="1:8" s="24" customFormat="1">
      <c r="A119" s="17"/>
      <c r="B119" s="17" t="s">
        <v>121</v>
      </c>
      <c r="C119" s="30"/>
      <c r="D119" s="141" t="s">
        <v>121</v>
      </c>
      <c r="E119" s="141"/>
      <c r="F119" s="141"/>
      <c r="G119" s="63"/>
      <c r="H119" s="63"/>
    </row>
    <row r="120" spans="1:8" s="24" customFormat="1">
      <c r="A120" s="17"/>
      <c r="B120" s="6"/>
      <c r="C120" s="30"/>
      <c r="D120" s="129"/>
      <c r="E120" s="62"/>
      <c r="F120" s="63"/>
      <c r="G120" s="63"/>
      <c r="H120" s="63"/>
    </row>
    <row r="121" spans="1:8" s="24" customFormat="1">
      <c r="A121" s="17"/>
      <c r="B121" s="6" t="s">
        <v>28</v>
      </c>
      <c r="C121" s="30"/>
      <c r="D121" s="129" t="s">
        <v>28</v>
      </c>
      <c r="E121" s="62"/>
      <c r="F121" s="63"/>
      <c r="G121" s="63"/>
      <c r="H121" s="63"/>
    </row>
    <row r="122" spans="1:8" s="24" customFormat="1">
      <c r="A122" s="1"/>
      <c r="B122" s="2"/>
      <c r="C122" s="2"/>
      <c r="D122" s="130"/>
      <c r="E122" s="130"/>
      <c r="F122" s="131"/>
      <c r="G122" s="131"/>
      <c r="H122" s="131"/>
    </row>
    <row r="123" spans="1:8" s="24" customFormat="1">
      <c r="A123" s="1"/>
      <c r="B123" s="2"/>
      <c r="C123" s="2"/>
      <c r="D123" s="130"/>
      <c r="E123" s="130"/>
      <c r="F123" s="131"/>
      <c r="G123" s="131"/>
      <c r="H123" s="131"/>
    </row>
    <row r="124" spans="1:8" s="24" customFormat="1">
      <c r="A124" s="1"/>
      <c r="B124" s="2"/>
      <c r="C124" s="2"/>
      <c r="D124" s="130"/>
      <c r="E124" s="130"/>
      <c r="F124" s="131"/>
      <c r="G124" s="131"/>
      <c r="H124" s="131"/>
    </row>
    <row r="125" spans="1:8" s="24" customFormat="1">
      <c r="A125" s="1"/>
      <c r="B125" s="2"/>
      <c r="C125" s="2"/>
      <c r="D125" s="130"/>
      <c r="E125" s="130"/>
      <c r="F125" s="131"/>
      <c r="G125" s="131"/>
      <c r="H125" s="131"/>
    </row>
    <row r="126" spans="1:8" s="24" customFormat="1">
      <c r="A126" s="1"/>
      <c r="B126" s="2"/>
      <c r="C126" s="2"/>
      <c r="D126" s="130"/>
      <c r="E126" s="130"/>
      <c r="F126" s="131"/>
      <c r="G126" s="131"/>
      <c r="H126" s="131"/>
    </row>
    <row r="127" spans="1:8" s="24" customFormat="1">
      <c r="A127" s="1"/>
      <c r="B127" s="2"/>
      <c r="C127" s="2"/>
      <c r="D127" s="130"/>
      <c r="E127" s="130"/>
      <c r="F127" s="131"/>
      <c r="G127" s="131"/>
      <c r="H127" s="131"/>
    </row>
    <row r="128" spans="1:8" s="24" customFormat="1">
      <c r="A128" s="1"/>
      <c r="B128" s="2"/>
      <c r="C128" s="2"/>
      <c r="D128" s="130"/>
      <c r="E128" s="130"/>
      <c r="F128" s="131"/>
      <c r="G128" s="131"/>
      <c r="H128" s="131"/>
    </row>
    <row r="129" spans="1:8" s="24" customFormat="1">
      <c r="A129" s="1"/>
      <c r="B129" s="2"/>
      <c r="C129" s="2"/>
      <c r="D129" s="130"/>
      <c r="E129" s="130"/>
      <c r="F129" s="131"/>
      <c r="G129" s="131"/>
      <c r="H129" s="131"/>
    </row>
    <row r="130" spans="1:8" s="24" customFormat="1">
      <c r="A130" s="1"/>
      <c r="B130" s="2"/>
      <c r="C130" s="2"/>
      <c r="D130" s="130"/>
      <c r="E130" s="130"/>
      <c r="F130" s="131"/>
      <c r="G130" s="131"/>
      <c r="H130" s="131"/>
    </row>
    <row r="131" spans="1:8" s="24" customFormat="1">
      <c r="A131" s="1"/>
      <c r="B131" s="2"/>
      <c r="C131" s="2"/>
      <c r="D131" s="130"/>
      <c r="E131" s="130"/>
      <c r="F131" s="131"/>
      <c r="G131" s="131"/>
      <c r="H131" s="131"/>
    </row>
    <row r="132" spans="1:8" s="24" customFormat="1">
      <c r="A132" s="1"/>
      <c r="B132" s="2"/>
      <c r="C132" s="2"/>
      <c r="D132" s="130"/>
      <c r="E132" s="130"/>
      <c r="F132" s="131"/>
      <c r="G132" s="131"/>
      <c r="H132" s="131"/>
    </row>
    <row r="133" spans="1:8" s="24" customFormat="1">
      <c r="A133" s="1"/>
      <c r="B133" s="2"/>
      <c r="C133" s="2"/>
      <c r="D133" s="130"/>
      <c r="E133" s="130"/>
      <c r="F133" s="131"/>
      <c r="G133" s="131"/>
      <c r="H133" s="131"/>
    </row>
    <row r="134" spans="1:8" s="24" customFormat="1">
      <c r="A134" s="1"/>
      <c r="B134" s="2"/>
      <c r="C134" s="2"/>
      <c r="D134" s="130"/>
      <c r="E134" s="130"/>
      <c r="F134" s="131"/>
      <c r="G134" s="131"/>
      <c r="H134" s="131"/>
    </row>
    <row r="135" spans="1:8" s="24" customFormat="1">
      <c r="A135" s="1"/>
      <c r="B135" s="2"/>
      <c r="C135" s="2"/>
      <c r="D135" s="130"/>
      <c r="E135" s="130"/>
      <c r="F135" s="131"/>
      <c r="G135" s="131"/>
      <c r="H135" s="131"/>
    </row>
    <row r="136" spans="1:8" s="24" customFormat="1">
      <c r="A136" s="1"/>
      <c r="B136" s="2"/>
      <c r="C136" s="2"/>
      <c r="D136" s="130"/>
      <c r="E136" s="130"/>
      <c r="F136" s="131"/>
      <c r="G136" s="131"/>
      <c r="H136" s="131"/>
    </row>
    <row r="137" spans="1:8" s="24" customFormat="1">
      <c r="A137" s="1"/>
      <c r="B137" s="2"/>
      <c r="C137" s="2"/>
      <c r="D137" s="130"/>
      <c r="E137" s="130"/>
      <c r="F137" s="131"/>
      <c r="G137" s="131"/>
      <c r="H137" s="131"/>
    </row>
    <row r="138" spans="1:8" s="24" customFormat="1">
      <c r="A138" s="1"/>
      <c r="B138" s="2"/>
      <c r="C138" s="2"/>
      <c r="D138" s="130"/>
      <c r="E138" s="130"/>
      <c r="F138" s="131"/>
      <c r="G138" s="131"/>
      <c r="H138" s="131"/>
    </row>
    <row r="139" spans="1:8" s="24" customFormat="1" ht="39" customHeight="1">
      <c r="A139" s="1"/>
      <c r="B139" s="2"/>
      <c r="C139" s="2"/>
      <c r="D139" s="130"/>
      <c r="E139" s="130"/>
      <c r="F139" s="131"/>
      <c r="G139" s="131"/>
      <c r="H139" s="131"/>
    </row>
    <row r="140" spans="1:8" s="24" customFormat="1" ht="15" customHeight="1">
      <c r="A140" s="1"/>
      <c r="B140" s="2"/>
      <c r="C140" s="2"/>
      <c r="D140" s="130"/>
      <c r="E140" s="130"/>
      <c r="F140" s="131"/>
      <c r="G140" s="131"/>
      <c r="H140" s="131"/>
    </row>
    <row r="141" spans="1:8" s="24" customFormat="1">
      <c r="A141" s="1"/>
      <c r="B141" s="2"/>
      <c r="C141" s="2"/>
      <c r="D141" s="130"/>
      <c r="E141" s="130"/>
      <c r="F141" s="131"/>
      <c r="G141" s="131"/>
      <c r="H141" s="131"/>
    </row>
    <row r="142" spans="1:8" s="24" customFormat="1">
      <c r="A142" s="1"/>
      <c r="B142" s="2"/>
      <c r="C142" s="2"/>
      <c r="D142" s="130"/>
      <c r="E142" s="130"/>
      <c r="F142" s="131"/>
      <c r="G142" s="131"/>
      <c r="H142" s="131"/>
    </row>
    <row r="143" spans="1:8" s="24" customFormat="1">
      <c r="A143" s="1"/>
      <c r="B143" s="2"/>
      <c r="C143" s="2"/>
      <c r="D143" s="130"/>
      <c r="E143" s="130"/>
      <c r="F143" s="131"/>
      <c r="G143" s="131"/>
      <c r="H143" s="131"/>
    </row>
    <row r="144" spans="1:8" s="24" customFormat="1">
      <c r="A144" s="1"/>
      <c r="B144" s="2"/>
      <c r="C144" s="2"/>
      <c r="D144" s="130"/>
      <c r="E144" s="130"/>
      <c r="F144" s="131"/>
      <c r="G144" s="131"/>
      <c r="H144" s="131"/>
    </row>
    <row r="145" spans="1:8" s="24" customFormat="1">
      <c r="A145" s="1"/>
      <c r="B145" s="2"/>
      <c r="C145" s="2"/>
      <c r="D145" s="130"/>
      <c r="E145" s="130"/>
      <c r="F145" s="131"/>
      <c r="G145" s="131"/>
      <c r="H145" s="131"/>
    </row>
    <row r="146" spans="1:8" s="24" customFormat="1">
      <c r="A146" s="1"/>
      <c r="B146" s="2"/>
      <c r="C146" s="2"/>
      <c r="D146" s="130"/>
      <c r="E146" s="130"/>
      <c r="F146" s="131"/>
      <c r="G146" s="131"/>
      <c r="H146" s="131"/>
    </row>
    <row r="147" spans="1:8" s="24" customFormat="1">
      <c r="A147" s="1"/>
      <c r="B147" s="2"/>
      <c r="C147" s="2"/>
      <c r="D147" s="130"/>
      <c r="E147" s="130"/>
      <c r="F147" s="131"/>
      <c r="G147" s="131"/>
      <c r="H147" s="131"/>
    </row>
    <row r="148" spans="1:8" s="24" customFormat="1">
      <c r="A148" s="1"/>
      <c r="B148" s="2"/>
      <c r="C148" s="2"/>
      <c r="D148" s="130"/>
      <c r="E148" s="130"/>
      <c r="F148" s="131"/>
      <c r="G148" s="131"/>
      <c r="H148" s="131"/>
    </row>
    <row r="149" spans="1:8" s="24" customFormat="1">
      <c r="A149" s="1"/>
      <c r="B149" s="2"/>
      <c r="C149" s="2"/>
      <c r="D149" s="130"/>
      <c r="E149" s="130"/>
      <c r="F149" s="131"/>
      <c r="G149" s="131"/>
      <c r="H149" s="131"/>
    </row>
    <row r="150" spans="1:8" s="24" customFormat="1">
      <c r="A150" s="1"/>
      <c r="B150" s="2"/>
      <c r="C150" s="2"/>
      <c r="D150" s="130"/>
      <c r="E150" s="130"/>
      <c r="F150" s="131"/>
      <c r="G150" s="131"/>
      <c r="H150" s="131"/>
    </row>
    <row r="151" spans="1:8" s="24" customFormat="1">
      <c r="A151" s="1"/>
      <c r="B151" s="2"/>
      <c r="C151" s="2"/>
      <c r="D151" s="130"/>
      <c r="E151" s="130"/>
      <c r="F151" s="131"/>
      <c r="G151" s="131"/>
      <c r="H151" s="131"/>
    </row>
    <row r="152" spans="1:8" s="24" customFormat="1">
      <c r="A152" s="1"/>
      <c r="B152" s="2"/>
      <c r="C152" s="2"/>
      <c r="D152" s="130"/>
      <c r="E152" s="130"/>
      <c r="F152" s="131"/>
      <c r="G152" s="131"/>
      <c r="H152" s="131"/>
    </row>
    <row r="153" spans="1:8" s="18" customFormat="1">
      <c r="A153" s="1"/>
      <c r="B153" s="2"/>
      <c r="C153" s="2"/>
      <c r="D153" s="130"/>
      <c r="E153" s="130"/>
      <c r="F153" s="131"/>
      <c r="G153" s="131"/>
      <c r="H153" s="131"/>
    </row>
    <row r="154" spans="1:8" s="18" customFormat="1">
      <c r="A154" s="1"/>
      <c r="B154" s="2"/>
      <c r="C154" s="2"/>
      <c r="D154" s="130"/>
      <c r="E154" s="130"/>
      <c r="F154" s="131"/>
      <c r="G154" s="131"/>
      <c r="H154" s="131"/>
    </row>
    <row r="155" spans="1:8" s="18" customFormat="1">
      <c r="A155" s="1"/>
      <c r="B155" s="2"/>
      <c r="C155" s="2"/>
      <c r="D155" s="130"/>
      <c r="E155" s="130"/>
      <c r="F155" s="131"/>
      <c r="G155" s="131"/>
      <c r="H155" s="131"/>
    </row>
    <row r="156" spans="1:8" s="18" customFormat="1">
      <c r="A156" s="1"/>
      <c r="B156" s="2"/>
      <c r="C156" s="2"/>
      <c r="D156" s="130"/>
      <c r="E156" s="130"/>
      <c r="F156" s="131"/>
      <c r="G156" s="131"/>
      <c r="H156" s="131"/>
    </row>
    <row r="157" spans="1:8" s="18" customFormat="1" ht="21" customHeight="1">
      <c r="A157" s="1"/>
      <c r="B157" s="2"/>
      <c r="C157" s="2"/>
      <c r="D157" s="130"/>
      <c r="E157" s="130"/>
      <c r="F157" s="131"/>
      <c r="G157" s="131"/>
      <c r="H157" s="131"/>
    </row>
    <row r="158" spans="1:8" s="24" customFormat="1">
      <c r="A158" s="1"/>
      <c r="B158" s="2"/>
      <c r="C158" s="2"/>
      <c r="D158" s="130"/>
      <c r="E158" s="130"/>
      <c r="F158" s="131"/>
      <c r="G158" s="131"/>
      <c r="H158" s="131"/>
    </row>
    <row r="159" spans="1:8" s="24" customFormat="1">
      <c r="A159" s="1"/>
      <c r="B159" s="2"/>
      <c r="C159" s="2"/>
      <c r="D159" s="130"/>
      <c r="E159" s="130"/>
      <c r="F159" s="131"/>
      <c r="G159" s="131"/>
      <c r="H159" s="131"/>
    </row>
    <row r="160" spans="1:8" s="24" customFormat="1">
      <c r="A160" s="1"/>
      <c r="B160" s="2"/>
      <c r="C160" s="2"/>
      <c r="D160" s="130"/>
      <c r="E160" s="130"/>
      <c r="F160" s="131"/>
      <c r="G160" s="131"/>
      <c r="H160" s="131"/>
    </row>
    <row r="161" spans="1:8" s="24" customFormat="1">
      <c r="A161" s="1"/>
      <c r="B161" s="2"/>
      <c r="C161" s="2"/>
      <c r="D161" s="130"/>
      <c r="E161" s="130"/>
      <c r="F161" s="131"/>
      <c r="G161" s="131"/>
      <c r="H161" s="131"/>
    </row>
    <row r="162" spans="1:8" s="24" customFormat="1">
      <c r="A162" s="1"/>
      <c r="B162" s="2"/>
      <c r="C162" s="2"/>
      <c r="D162" s="130"/>
      <c r="E162" s="130"/>
      <c r="F162" s="131"/>
      <c r="G162" s="131"/>
      <c r="H162" s="131"/>
    </row>
    <row r="163" spans="1:8" s="24" customFormat="1">
      <c r="A163" s="1"/>
      <c r="B163" s="2"/>
      <c r="C163" s="2"/>
      <c r="D163" s="130"/>
      <c r="E163" s="130"/>
      <c r="F163" s="131"/>
      <c r="G163" s="131"/>
      <c r="H163" s="131"/>
    </row>
    <row r="164" spans="1:8" s="24" customFormat="1">
      <c r="A164" s="1"/>
      <c r="B164" s="2"/>
      <c r="C164" s="2"/>
      <c r="D164" s="130"/>
      <c r="E164" s="130"/>
      <c r="F164" s="131"/>
      <c r="G164" s="131"/>
      <c r="H164" s="131"/>
    </row>
    <row r="165" spans="1:8" s="24" customFormat="1">
      <c r="A165" s="1"/>
      <c r="B165" s="2"/>
      <c r="C165" s="2"/>
      <c r="D165" s="130"/>
      <c r="E165" s="130"/>
      <c r="F165" s="131"/>
      <c r="G165" s="131"/>
      <c r="H165" s="131"/>
    </row>
    <row r="166" spans="1:8" s="24" customFormat="1">
      <c r="A166" s="1"/>
      <c r="B166" s="2"/>
      <c r="C166" s="2"/>
      <c r="D166" s="130"/>
      <c r="E166" s="130"/>
      <c r="F166" s="131"/>
      <c r="G166" s="131"/>
      <c r="H166" s="131"/>
    </row>
    <row r="167" spans="1:8" s="24" customFormat="1">
      <c r="A167" s="1"/>
      <c r="B167" s="2"/>
      <c r="C167" s="2"/>
      <c r="D167" s="130"/>
      <c r="E167" s="130"/>
      <c r="F167" s="131"/>
      <c r="G167" s="131"/>
      <c r="H167" s="131"/>
    </row>
    <row r="168" spans="1:8" s="24" customFormat="1">
      <c r="A168" s="1"/>
      <c r="B168" s="2"/>
      <c r="C168" s="2"/>
      <c r="D168" s="130"/>
      <c r="E168" s="130"/>
      <c r="F168" s="131"/>
      <c r="G168" s="131"/>
      <c r="H168" s="131"/>
    </row>
    <row r="169" spans="1:8" s="24" customFormat="1">
      <c r="A169" s="1"/>
      <c r="B169" s="2"/>
      <c r="C169" s="2"/>
      <c r="D169" s="130"/>
      <c r="E169" s="130"/>
      <c r="F169" s="131"/>
      <c r="G169" s="131"/>
      <c r="H169" s="131"/>
    </row>
    <row r="170" spans="1:8" s="24" customFormat="1">
      <c r="A170" s="1"/>
      <c r="B170" s="2"/>
      <c r="C170" s="2"/>
      <c r="D170" s="130"/>
      <c r="E170" s="130"/>
      <c r="F170" s="131"/>
      <c r="G170" s="131"/>
      <c r="H170" s="131"/>
    </row>
    <row r="171" spans="1:8" s="24" customFormat="1">
      <c r="A171" s="1"/>
      <c r="B171" s="2"/>
      <c r="C171" s="2"/>
      <c r="D171" s="130"/>
      <c r="E171" s="130"/>
      <c r="F171" s="131"/>
      <c r="G171" s="131"/>
      <c r="H171" s="131"/>
    </row>
    <row r="172" spans="1:8" s="24" customFormat="1">
      <c r="A172" s="1"/>
      <c r="B172" s="2"/>
      <c r="C172" s="2"/>
      <c r="D172" s="130"/>
      <c r="E172" s="130"/>
      <c r="F172" s="131"/>
      <c r="G172" s="131"/>
      <c r="H172" s="131"/>
    </row>
    <row r="173" spans="1:8" s="24" customFormat="1">
      <c r="A173" s="1"/>
      <c r="B173" s="2"/>
      <c r="C173" s="2"/>
      <c r="D173" s="130"/>
      <c r="E173" s="130"/>
      <c r="F173" s="131"/>
      <c r="G173" s="131"/>
      <c r="H173" s="131"/>
    </row>
    <row r="174" spans="1:8" s="24" customFormat="1">
      <c r="A174" s="1"/>
      <c r="B174" s="2"/>
      <c r="C174" s="2"/>
      <c r="D174" s="130"/>
      <c r="E174" s="130"/>
      <c r="F174" s="131"/>
      <c r="G174" s="131"/>
      <c r="H174" s="131"/>
    </row>
    <row r="175" spans="1:8" s="24" customFormat="1">
      <c r="A175" s="1"/>
      <c r="B175" s="2"/>
      <c r="C175" s="2"/>
      <c r="D175" s="130"/>
      <c r="E175" s="130"/>
      <c r="F175" s="131"/>
      <c r="G175" s="131"/>
      <c r="H175" s="131"/>
    </row>
    <row r="176" spans="1:8" s="24" customFormat="1">
      <c r="A176" s="1"/>
      <c r="B176" s="2"/>
      <c r="C176" s="2"/>
      <c r="D176" s="130"/>
      <c r="E176" s="130"/>
      <c r="F176" s="131"/>
      <c r="G176" s="131"/>
      <c r="H176" s="131"/>
    </row>
    <row r="177" spans="1:8" s="24" customFormat="1">
      <c r="A177" s="1"/>
      <c r="B177" s="2"/>
      <c r="C177" s="2"/>
      <c r="D177" s="130"/>
      <c r="E177" s="130"/>
      <c r="F177" s="131"/>
      <c r="G177" s="131"/>
      <c r="H177" s="131"/>
    </row>
    <row r="178" spans="1:8" s="24" customFormat="1">
      <c r="A178" s="1"/>
      <c r="B178" s="2"/>
      <c r="C178" s="2"/>
      <c r="D178" s="130"/>
      <c r="E178" s="130"/>
      <c r="F178" s="131"/>
      <c r="G178" s="131"/>
      <c r="H178" s="131"/>
    </row>
    <row r="179" spans="1:8" s="24" customFormat="1">
      <c r="A179" s="1"/>
      <c r="B179" s="2"/>
      <c r="C179" s="2"/>
      <c r="D179" s="130"/>
      <c r="E179" s="130"/>
      <c r="F179" s="131"/>
      <c r="G179" s="131"/>
      <c r="H179" s="131"/>
    </row>
    <row r="180" spans="1:8" s="18" customFormat="1">
      <c r="A180" s="1"/>
      <c r="B180" s="2"/>
      <c r="C180" s="2"/>
      <c r="D180" s="130"/>
      <c r="E180" s="130"/>
      <c r="F180" s="131"/>
      <c r="G180" s="131"/>
      <c r="H180" s="131"/>
    </row>
    <row r="181" spans="1:8" s="18" customFormat="1">
      <c r="A181" s="1"/>
      <c r="B181" s="2"/>
      <c r="C181" s="2"/>
      <c r="D181" s="130"/>
      <c r="E181" s="130"/>
      <c r="F181" s="131"/>
      <c r="G181" s="131"/>
      <c r="H181" s="131"/>
    </row>
    <row r="182" spans="1:8" s="24" customFormat="1">
      <c r="A182" s="1"/>
      <c r="B182" s="2"/>
      <c r="C182" s="2"/>
      <c r="D182" s="130"/>
      <c r="E182" s="130"/>
      <c r="F182" s="131"/>
      <c r="G182" s="131"/>
      <c r="H182" s="131"/>
    </row>
    <row r="183" spans="1:8" s="24" customFormat="1">
      <c r="A183" s="1"/>
      <c r="B183" s="2"/>
      <c r="C183" s="2"/>
      <c r="D183" s="130"/>
      <c r="E183" s="130"/>
      <c r="F183" s="131"/>
      <c r="G183" s="131"/>
      <c r="H183" s="131"/>
    </row>
    <row r="184" spans="1:8" s="24" customFormat="1">
      <c r="A184" s="1"/>
      <c r="B184" s="2"/>
      <c r="C184" s="2"/>
      <c r="D184" s="130"/>
      <c r="E184" s="130"/>
      <c r="F184" s="131"/>
      <c r="G184" s="131"/>
      <c r="H184" s="131"/>
    </row>
    <row r="185" spans="1:8" s="24" customFormat="1">
      <c r="A185" s="1"/>
      <c r="B185" s="2"/>
      <c r="C185" s="2"/>
      <c r="D185" s="130"/>
      <c r="E185" s="130"/>
      <c r="F185" s="131"/>
      <c r="G185" s="131"/>
      <c r="H185" s="131"/>
    </row>
    <row r="186" spans="1:8" s="24" customFormat="1">
      <c r="A186" s="1"/>
      <c r="B186" s="2"/>
      <c r="C186" s="2"/>
      <c r="D186" s="130"/>
      <c r="E186" s="130"/>
      <c r="F186" s="131"/>
      <c r="G186" s="131"/>
      <c r="H186" s="131"/>
    </row>
    <row r="187" spans="1:8" s="24" customFormat="1">
      <c r="A187" s="1"/>
      <c r="B187" s="2"/>
      <c r="C187" s="2"/>
      <c r="D187" s="130"/>
      <c r="E187" s="130"/>
      <c r="F187" s="131"/>
      <c r="G187" s="131"/>
      <c r="H187" s="131"/>
    </row>
    <row r="188" spans="1:8" s="24" customFormat="1">
      <c r="A188" s="1"/>
      <c r="B188" s="2"/>
      <c r="C188" s="2"/>
      <c r="D188" s="130"/>
      <c r="E188" s="130"/>
      <c r="F188" s="131"/>
      <c r="G188" s="131"/>
      <c r="H188" s="131"/>
    </row>
    <row r="189" spans="1:8" s="24" customFormat="1">
      <c r="A189" s="1"/>
      <c r="B189" s="2"/>
      <c r="C189" s="2"/>
      <c r="D189" s="130"/>
      <c r="E189" s="130"/>
      <c r="F189" s="131"/>
      <c r="G189" s="131"/>
      <c r="H189" s="131"/>
    </row>
    <row r="190" spans="1:8" s="24" customFormat="1">
      <c r="A190" s="1"/>
      <c r="B190" s="2"/>
      <c r="C190" s="2"/>
      <c r="D190" s="130"/>
      <c r="E190" s="130"/>
      <c r="F190" s="131"/>
      <c r="G190" s="131"/>
      <c r="H190" s="131"/>
    </row>
    <row r="191" spans="1:8" s="24" customFormat="1">
      <c r="A191" s="1"/>
      <c r="B191" s="2"/>
      <c r="C191" s="2"/>
      <c r="D191" s="130"/>
      <c r="E191" s="130"/>
      <c r="F191" s="131"/>
      <c r="G191" s="131"/>
      <c r="H191" s="131"/>
    </row>
    <row r="192" spans="1:8" s="24" customFormat="1">
      <c r="A192" s="1"/>
      <c r="B192" s="2"/>
      <c r="C192" s="2"/>
      <c r="D192" s="130"/>
      <c r="E192" s="130"/>
      <c r="F192" s="131"/>
      <c r="G192" s="131"/>
      <c r="H192" s="131"/>
    </row>
    <row r="193" spans="1:9" s="24" customFormat="1">
      <c r="A193" s="1"/>
      <c r="B193" s="2"/>
      <c r="C193" s="2"/>
      <c r="D193" s="130"/>
      <c r="E193" s="130"/>
      <c r="F193" s="131"/>
      <c r="G193" s="131"/>
      <c r="H193" s="131"/>
    </row>
    <row r="194" spans="1:9" s="24" customFormat="1">
      <c r="A194" s="1"/>
      <c r="B194" s="2"/>
      <c r="C194" s="2"/>
      <c r="D194" s="130"/>
      <c r="E194" s="130"/>
      <c r="F194" s="131"/>
      <c r="G194" s="131"/>
      <c r="H194" s="131"/>
    </row>
    <row r="195" spans="1:9" s="24" customFormat="1">
      <c r="A195" s="1"/>
      <c r="B195" s="2"/>
      <c r="C195" s="2"/>
      <c r="D195" s="130"/>
      <c r="E195" s="130"/>
      <c r="F195" s="131"/>
      <c r="G195" s="131"/>
      <c r="H195" s="131"/>
    </row>
    <row r="196" spans="1:9" s="24" customFormat="1">
      <c r="A196" s="1"/>
      <c r="B196" s="2"/>
      <c r="C196" s="2"/>
      <c r="D196" s="130"/>
      <c r="E196" s="130"/>
      <c r="F196" s="131"/>
      <c r="G196" s="131"/>
      <c r="H196" s="131"/>
    </row>
    <row r="197" spans="1:9" s="24" customFormat="1">
      <c r="A197" s="1"/>
      <c r="B197" s="2"/>
      <c r="C197" s="2"/>
      <c r="D197" s="130"/>
      <c r="E197" s="130"/>
      <c r="F197" s="131"/>
      <c r="G197" s="131"/>
      <c r="H197" s="131"/>
    </row>
    <row r="198" spans="1:9" s="24" customFormat="1">
      <c r="A198" s="1"/>
      <c r="B198" s="2"/>
      <c r="C198" s="2"/>
      <c r="D198" s="130"/>
      <c r="E198" s="130"/>
      <c r="F198" s="131"/>
      <c r="G198" s="131"/>
      <c r="H198" s="131"/>
    </row>
    <row r="199" spans="1:9" s="24" customFormat="1">
      <c r="A199" s="1"/>
      <c r="B199" s="2"/>
      <c r="C199" s="2"/>
      <c r="D199" s="130"/>
      <c r="E199" s="130"/>
      <c r="F199" s="131"/>
      <c r="G199" s="131"/>
      <c r="H199" s="131"/>
    </row>
    <row r="200" spans="1:9" s="24" customFormat="1">
      <c r="A200" s="1"/>
      <c r="B200" s="2"/>
      <c r="C200" s="2"/>
      <c r="D200" s="130"/>
      <c r="E200" s="130"/>
      <c r="F200" s="131"/>
      <c r="G200" s="131"/>
      <c r="H200" s="131"/>
    </row>
    <row r="201" spans="1:9" s="24" customFormat="1">
      <c r="A201" s="1"/>
      <c r="B201" s="2"/>
      <c r="C201" s="2"/>
      <c r="D201" s="130"/>
      <c r="E201" s="130"/>
      <c r="F201" s="131"/>
      <c r="G201" s="131"/>
      <c r="H201" s="131"/>
    </row>
    <row r="202" spans="1:9" s="18" customFormat="1">
      <c r="A202" s="1"/>
      <c r="B202" s="2"/>
      <c r="C202" s="2"/>
      <c r="D202" s="130"/>
      <c r="E202" s="130"/>
      <c r="F202" s="131"/>
      <c r="G202" s="131"/>
      <c r="H202" s="131"/>
    </row>
    <row r="203" spans="1:9" s="18" customFormat="1">
      <c r="A203" s="1"/>
      <c r="B203" s="2"/>
      <c r="C203" s="2"/>
      <c r="D203" s="130"/>
      <c r="E203" s="130"/>
      <c r="F203" s="131"/>
      <c r="G203" s="131"/>
      <c r="H203" s="131"/>
    </row>
    <row r="204" spans="1:9" s="29" customFormat="1">
      <c r="A204" s="1"/>
      <c r="B204" s="2"/>
      <c r="C204" s="2"/>
      <c r="D204" s="130"/>
      <c r="E204" s="130"/>
      <c r="F204" s="131"/>
      <c r="G204" s="131"/>
      <c r="H204" s="131"/>
      <c r="I204" s="35">
        <f>H79*30%</f>
        <v>197498.77011720001</v>
      </c>
    </row>
    <row r="205" spans="1:9" s="18" customFormat="1">
      <c r="A205" s="1"/>
      <c r="B205" s="2"/>
      <c r="C205" s="2"/>
      <c r="D205" s="130"/>
      <c r="E205" s="130"/>
      <c r="F205" s="131"/>
      <c r="G205" s="131"/>
      <c r="H205" s="131"/>
    </row>
    <row r="206" spans="1:9" s="18" customFormat="1">
      <c r="A206" s="1"/>
      <c r="B206" s="2"/>
      <c r="C206" s="2"/>
      <c r="D206" s="130"/>
      <c r="E206" s="130"/>
      <c r="F206" s="131"/>
      <c r="G206" s="131"/>
      <c r="H206" s="131"/>
    </row>
    <row r="207" spans="1:9" s="18" customFormat="1" ht="12.75" customHeight="1">
      <c r="A207" s="1"/>
      <c r="B207" s="2"/>
      <c r="C207" s="2"/>
      <c r="D207" s="130"/>
      <c r="E207" s="130"/>
      <c r="F207" s="131"/>
      <c r="G207" s="131"/>
      <c r="H207" s="131"/>
    </row>
    <row r="208" spans="1:9" s="18" customFormat="1">
      <c r="A208" s="1"/>
      <c r="B208" s="2"/>
      <c r="C208" s="2"/>
      <c r="D208" s="130"/>
      <c r="E208" s="130"/>
      <c r="F208" s="131"/>
      <c r="G208" s="131"/>
      <c r="H208" s="131"/>
    </row>
    <row r="209" spans="1:8" s="18" customFormat="1">
      <c r="A209" s="1"/>
      <c r="B209" s="2"/>
      <c r="C209" s="2"/>
      <c r="D209" s="130"/>
      <c r="E209" s="130"/>
      <c r="F209" s="131"/>
      <c r="G209" s="131"/>
      <c r="H209" s="131"/>
    </row>
    <row r="210" spans="1:8" s="18" customFormat="1" ht="12.75" customHeight="1">
      <c r="A210" s="1"/>
      <c r="B210" s="2"/>
      <c r="C210" s="2"/>
      <c r="D210" s="130"/>
      <c r="E210" s="130"/>
      <c r="F210" s="131"/>
      <c r="G210" s="131"/>
      <c r="H210" s="131"/>
    </row>
    <row r="211" spans="1:8" s="18" customFormat="1">
      <c r="A211" s="1"/>
      <c r="B211" s="2"/>
      <c r="C211" s="2"/>
      <c r="D211" s="130"/>
      <c r="E211" s="130"/>
      <c r="F211" s="131"/>
      <c r="G211" s="131"/>
      <c r="H211" s="131"/>
    </row>
    <row r="212" spans="1:8" s="18" customFormat="1">
      <c r="A212" s="1"/>
      <c r="B212" s="2"/>
      <c r="C212" s="2"/>
      <c r="D212" s="130"/>
      <c r="E212" s="130"/>
      <c r="F212" s="131"/>
      <c r="G212" s="131"/>
      <c r="H212" s="131"/>
    </row>
    <row r="213" spans="1:8" s="18" customFormat="1" ht="12.75" customHeight="1">
      <c r="A213" s="1"/>
      <c r="B213" s="2"/>
      <c r="C213" s="2"/>
      <c r="D213" s="130"/>
      <c r="E213" s="130"/>
      <c r="F213" s="131"/>
      <c r="G213" s="131"/>
      <c r="H213" s="131"/>
    </row>
    <row r="214" spans="1:8" s="18" customFormat="1">
      <c r="A214" s="1"/>
      <c r="B214" s="2"/>
      <c r="C214" s="2"/>
      <c r="D214" s="130"/>
      <c r="E214" s="130"/>
      <c r="F214" s="131"/>
      <c r="G214" s="131"/>
      <c r="H214" s="131"/>
    </row>
    <row r="215" spans="1:8" s="18" customFormat="1">
      <c r="A215" s="1"/>
      <c r="B215" s="2"/>
      <c r="C215" s="2"/>
      <c r="D215" s="130"/>
      <c r="E215" s="130"/>
      <c r="F215" s="131"/>
      <c r="G215" s="131"/>
      <c r="H215" s="131"/>
    </row>
    <row r="216" spans="1:8" s="18" customFormat="1" ht="12.75" customHeight="1">
      <c r="A216" s="1"/>
      <c r="B216" s="2"/>
      <c r="C216" s="2"/>
      <c r="D216" s="130"/>
      <c r="E216" s="130"/>
      <c r="F216" s="131"/>
      <c r="G216" s="131"/>
      <c r="H216" s="131"/>
    </row>
    <row r="217" spans="1:8" s="18" customFormat="1">
      <c r="A217" s="1"/>
      <c r="B217" s="2"/>
      <c r="C217" s="2"/>
      <c r="D217" s="130"/>
      <c r="E217" s="130"/>
      <c r="F217" s="131"/>
      <c r="G217" s="131"/>
      <c r="H217" s="131"/>
    </row>
    <row r="218" spans="1:8" s="18" customFormat="1">
      <c r="A218" s="1"/>
      <c r="B218" s="2"/>
      <c r="C218" s="2"/>
      <c r="D218" s="130"/>
      <c r="E218" s="130"/>
      <c r="F218" s="131"/>
      <c r="G218" s="131"/>
      <c r="H218" s="131"/>
    </row>
    <row r="219" spans="1:8" s="18" customFormat="1" ht="12.75" customHeight="1">
      <c r="A219" s="1"/>
      <c r="B219" s="2"/>
      <c r="C219" s="2"/>
      <c r="D219" s="130"/>
      <c r="E219" s="130"/>
      <c r="F219" s="131"/>
      <c r="G219" s="131"/>
      <c r="H219" s="131"/>
    </row>
    <row r="220" spans="1:8" s="18" customFormat="1">
      <c r="A220" s="1"/>
      <c r="B220" s="2"/>
      <c r="C220" s="2"/>
      <c r="D220" s="130"/>
      <c r="E220" s="130"/>
      <c r="F220" s="131"/>
      <c r="G220" s="131"/>
      <c r="H220" s="131"/>
    </row>
    <row r="221" spans="1:8" s="18" customFormat="1">
      <c r="A221" s="1"/>
      <c r="B221" s="2"/>
      <c r="C221" s="2"/>
      <c r="D221" s="130"/>
      <c r="E221" s="130"/>
      <c r="F221" s="131"/>
      <c r="G221" s="131"/>
      <c r="H221" s="131"/>
    </row>
    <row r="222" spans="1:8" s="18" customFormat="1" ht="12.75" customHeight="1">
      <c r="A222" s="1"/>
      <c r="B222" s="2"/>
      <c r="C222" s="2"/>
      <c r="D222" s="130"/>
      <c r="E222" s="130"/>
      <c r="F222" s="131"/>
      <c r="G222" s="131"/>
      <c r="H222" s="131"/>
    </row>
    <row r="223" spans="1:8" s="18" customFormat="1">
      <c r="A223" s="1"/>
      <c r="B223" s="2"/>
      <c r="C223" s="2"/>
      <c r="D223" s="130"/>
      <c r="E223" s="130"/>
      <c r="F223" s="131"/>
      <c r="G223" s="131"/>
      <c r="H223" s="131"/>
    </row>
    <row r="224" spans="1:8" s="18" customFormat="1">
      <c r="A224" s="1"/>
      <c r="B224" s="2"/>
      <c r="C224" s="2"/>
      <c r="D224" s="130"/>
      <c r="E224" s="130"/>
      <c r="F224" s="131"/>
      <c r="G224" s="131"/>
      <c r="H224" s="131"/>
    </row>
    <row r="225" spans="1:8" s="18" customFormat="1">
      <c r="A225" s="1"/>
      <c r="B225" s="2"/>
      <c r="C225" s="2"/>
      <c r="D225" s="130"/>
      <c r="E225" s="130"/>
      <c r="F225" s="131"/>
      <c r="G225" s="131"/>
      <c r="H225" s="131"/>
    </row>
    <row r="226" spans="1:8" s="18" customFormat="1">
      <c r="A226" s="1"/>
      <c r="B226" s="2"/>
      <c r="C226" s="2"/>
      <c r="D226" s="130"/>
      <c r="E226" s="130"/>
      <c r="F226" s="131"/>
      <c r="G226" s="131"/>
      <c r="H226" s="131"/>
    </row>
    <row r="227" spans="1:8" s="18" customFormat="1">
      <c r="A227" s="1"/>
      <c r="B227" s="2"/>
      <c r="C227" s="2"/>
      <c r="D227" s="130"/>
      <c r="E227" s="130"/>
      <c r="F227" s="131"/>
      <c r="G227" s="131"/>
      <c r="H227" s="131"/>
    </row>
    <row r="228" spans="1:8" s="18" customFormat="1">
      <c r="A228" s="1"/>
      <c r="B228" s="2"/>
      <c r="C228" s="2"/>
      <c r="D228" s="130"/>
      <c r="E228" s="130"/>
      <c r="F228" s="131"/>
      <c r="G228" s="131"/>
      <c r="H228" s="131"/>
    </row>
    <row r="229" spans="1:8" s="18" customFormat="1">
      <c r="A229" s="1"/>
      <c r="B229" s="2"/>
      <c r="C229" s="2"/>
      <c r="D229" s="130"/>
      <c r="E229" s="130"/>
      <c r="F229" s="131"/>
      <c r="G229" s="131"/>
      <c r="H229" s="131"/>
    </row>
    <row r="230" spans="1:8" s="18" customFormat="1">
      <c r="A230" s="1"/>
      <c r="B230" s="2"/>
      <c r="C230" s="2"/>
      <c r="D230" s="130"/>
      <c r="E230" s="130"/>
      <c r="F230" s="131"/>
      <c r="G230" s="131"/>
      <c r="H230" s="131"/>
    </row>
    <row r="231" spans="1:8" s="18" customFormat="1">
      <c r="A231" s="1"/>
      <c r="B231" s="2"/>
      <c r="C231" s="2"/>
      <c r="D231" s="130"/>
      <c r="E231" s="130"/>
      <c r="F231" s="131"/>
      <c r="G231" s="131"/>
      <c r="H231" s="131"/>
    </row>
    <row r="232" spans="1:8" s="18" customFormat="1">
      <c r="A232" s="1"/>
      <c r="B232" s="2"/>
      <c r="C232" s="2"/>
      <c r="D232" s="130"/>
      <c r="E232" s="130"/>
      <c r="F232" s="131"/>
      <c r="G232" s="131"/>
      <c r="H232" s="131"/>
    </row>
    <row r="233" spans="1:8" s="18" customFormat="1">
      <c r="A233" s="1"/>
      <c r="B233" s="2"/>
      <c r="C233" s="2"/>
      <c r="D233" s="130"/>
      <c r="E233" s="130"/>
      <c r="F233" s="131"/>
      <c r="G233" s="131"/>
      <c r="H233" s="131"/>
    </row>
    <row r="234" spans="1:8" s="18" customFormat="1">
      <c r="A234" s="1"/>
      <c r="B234" s="2"/>
      <c r="C234" s="2"/>
      <c r="D234" s="130"/>
      <c r="E234" s="130"/>
      <c r="F234" s="131"/>
      <c r="G234" s="131"/>
      <c r="H234" s="131"/>
    </row>
    <row r="235" spans="1:8" s="18" customFormat="1">
      <c r="A235" s="1"/>
      <c r="B235" s="2"/>
      <c r="C235" s="2"/>
      <c r="D235" s="130"/>
      <c r="E235" s="130"/>
      <c r="F235" s="131"/>
      <c r="G235" s="131"/>
      <c r="H235" s="131"/>
    </row>
    <row r="236" spans="1:8" s="18" customFormat="1">
      <c r="A236" s="1"/>
      <c r="B236" s="2"/>
      <c r="C236" s="2"/>
      <c r="D236" s="130"/>
      <c r="E236" s="130"/>
      <c r="F236" s="131"/>
      <c r="G236" s="131"/>
      <c r="H236" s="131"/>
    </row>
    <row r="237" spans="1:8" s="18" customFormat="1">
      <c r="A237" s="1"/>
      <c r="B237" s="2"/>
      <c r="C237" s="2"/>
      <c r="D237" s="130"/>
      <c r="E237" s="130"/>
      <c r="F237" s="131"/>
      <c r="G237" s="131"/>
      <c r="H237" s="131"/>
    </row>
    <row r="238" spans="1:8" s="18" customFormat="1">
      <c r="A238" s="1"/>
      <c r="B238" s="2"/>
      <c r="C238" s="2"/>
      <c r="D238" s="130"/>
      <c r="E238" s="130"/>
      <c r="F238" s="131"/>
      <c r="G238" s="131"/>
      <c r="H238" s="131"/>
    </row>
    <row r="239" spans="1:8" s="18" customFormat="1">
      <c r="A239" s="1"/>
      <c r="B239" s="2"/>
      <c r="C239" s="2"/>
      <c r="D239" s="130"/>
      <c r="E239" s="130"/>
      <c r="F239" s="131"/>
      <c r="G239" s="131"/>
      <c r="H239" s="131"/>
    </row>
    <row r="240" spans="1:8" s="18" customFormat="1">
      <c r="A240" s="1"/>
      <c r="B240" s="2"/>
      <c r="C240" s="2"/>
      <c r="D240" s="130"/>
      <c r="E240" s="130"/>
      <c r="F240" s="131"/>
      <c r="G240" s="131"/>
      <c r="H240" s="131"/>
    </row>
    <row r="241" spans="1:8" s="18" customFormat="1">
      <c r="A241" s="1"/>
      <c r="B241" s="2"/>
      <c r="C241" s="2"/>
      <c r="D241" s="130"/>
      <c r="E241" s="130"/>
      <c r="F241" s="131"/>
      <c r="G241" s="131"/>
      <c r="H241" s="131"/>
    </row>
    <row r="242" spans="1:8" s="18" customFormat="1">
      <c r="A242" s="1"/>
      <c r="B242" s="2"/>
      <c r="C242" s="2"/>
      <c r="D242" s="130"/>
      <c r="E242" s="130"/>
      <c r="F242" s="131"/>
      <c r="G242" s="131"/>
      <c r="H242" s="131"/>
    </row>
    <row r="243" spans="1:8" s="18" customFormat="1">
      <c r="A243" s="1"/>
      <c r="B243" s="2"/>
      <c r="C243" s="2"/>
      <c r="D243" s="130"/>
      <c r="E243" s="130"/>
      <c r="F243" s="131"/>
      <c r="G243" s="131"/>
      <c r="H243" s="131"/>
    </row>
    <row r="244" spans="1:8" s="18" customFormat="1">
      <c r="A244" s="1"/>
      <c r="B244" s="2"/>
      <c r="C244" s="2"/>
      <c r="D244" s="130"/>
      <c r="E244" s="130"/>
      <c r="F244" s="131"/>
      <c r="G244" s="131"/>
      <c r="H244" s="131"/>
    </row>
    <row r="245" spans="1:8" s="18" customFormat="1" ht="12.75" customHeight="1">
      <c r="A245" s="1"/>
      <c r="B245" s="2"/>
      <c r="C245" s="2"/>
      <c r="D245" s="130"/>
      <c r="E245" s="130"/>
      <c r="F245" s="131"/>
      <c r="G245" s="131"/>
      <c r="H245" s="131"/>
    </row>
    <row r="246" spans="1:8" s="18" customFormat="1">
      <c r="A246" s="1"/>
      <c r="B246" s="2"/>
      <c r="C246" s="2"/>
      <c r="D246" s="130"/>
      <c r="E246" s="130"/>
      <c r="F246" s="131"/>
      <c r="G246" s="131"/>
      <c r="H246" s="131"/>
    </row>
    <row r="247" spans="1:8" s="18" customFormat="1">
      <c r="A247" s="1"/>
      <c r="B247" s="2"/>
      <c r="C247" s="2"/>
      <c r="D247" s="130"/>
      <c r="E247" s="130"/>
      <c r="F247" s="131"/>
      <c r="G247" s="131"/>
      <c r="H247" s="131"/>
    </row>
    <row r="248" spans="1:8" s="18" customFormat="1">
      <c r="A248" s="1"/>
      <c r="B248" s="2"/>
      <c r="C248" s="2"/>
      <c r="D248" s="130"/>
      <c r="E248" s="130"/>
      <c r="F248" s="131"/>
      <c r="G248" s="131"/>
      <c r="H248" s="131"/>
    </row>
    <row r="249" spans="1:8" s="18" customFormat="1">
      <c r="A249" s="1"/>
      <c r="B249" s="2"/>
      <c r="C249" s="2"/>
      <c r="D249" s="130"/>
      <c r="E249" s="130"/>
      <c r="F249" s="131"/>
      <c r="G249" s="131"/>
      <c r="H249" s="131"/>
    </row>
    <row r="250" spans="1:8" s="18" customFormat="1">
      <c r="A250" s="1"/>
      <c r="B250" s="2"/>
      <c r="C250" s="2"/>
      <c r="D250" s="130"/>
      <c r="E250" s="130"/>
      <c r="F250" s="131"/>
      <c r="G250" s="131"/>
      <c r="H250" s="131"/>
    </row>
    <row r="251" spans="1:8" s="18" customFormat="1" ht="13.15" customHeight="1">
      <c r="A251" s="1"/>
      <c r="B251" s="2"/>
      <c r="C251" s="2"/>
      <c r="D251" s="130"/>
      <c r="E251" s="130"/>
      <c r="F251" s="131"/>
      <c r="G251" s="131"/>
      <c r="H251" s="131"/>
    </row>
    <row r="252" spans="1:8" s="18" customFormat="1">
      <c r="A252" s="1"/>
      <c r="B252" s="2"/>
      <c r="C252" s="2"/>
      <c r="D252" s="130"/>
      <c r="E252" s="130"/>
      <c r="F252" s="131"/>
      <c r="G252" s="131"/>
      <c r="H252" s="131"/>
    </row>
    <row r="253" spans="1:8" s="18" customFormat="1">
      <c r="A253" s="1"/>
      <c r="B253" s="2"/>
      <c r="C253" s="2"/>
      <c r="D253" s="130"/>
      <c r="E253" s="130"/>
      <c r="F253" s="131"/>
      <c r="G253" s="131"/>
      <c r="H253" s="131"/>
    </row>
    <row r="254" spans="1:8" s="18" customFormat="1">
      <c r="A254" s="1"/>
      <c r="B254" s="2"/>
      <c r="C254" s="2"/>
      <c r="D254" s="130"/>
      <c r="E254" s="130"/>
      <c r="F254" s="131"/>
      <c r="G254" s="131"/>
      <c r="H254" s="131"/>
    </row>
    <row r="255" spans="1:8" s="18" customFormat="1">
      <c r="A255" s="1"/>
      <c r="B255" s="2"/>
      <c r="C255" s="2"/>
      <c r="D255" s="130"/>
      <c r="E255" s="130"/>
      <c r="F255" s="131"/>
      <c r="G255" s="131"/>
      <c r="H255" s="131"/>
    </row>
    <row r="256" spans="1:8" s="18" customFormat="1">
      <c r="A256" s="1"/>
      <c r="B256" s="2"/>
      <c r="C256" s="2"/>
      <c r="D256" s="130"/>
      <c r="E256" s="130"/>
      <c r="F256" s="131"/>
      <c r="G256" s="131"/>
      <c r="H256" s="131"/>
    </row>
    <row r="257" spans="1:8" s="18" customFormat="1">
      <c r="A257" s="1"/>
      <c r="B257" s="2"/>
      <c r="C257" s="2"/>
      <c r="D257" s="130"/>
      <c r="E257" s="130"/>
      <c r="F257" s="131"/>
      <c r="G257" s="131"/>
      <c r="H257" s="131"/>
    </row>
    <row r="258" spans="1:8" s="18" customFormat="1">
      <c r="A258" s="1"/>
      <c r="B258" s="2"/>
      <c r="C258" s="2"/>
      <c r="D258" s="130"/>
      <c r="E258" s="130"/>
      <c r="F258" s="131"/>
      <c r="G258" s="131"/>
      <c r="H258" s="131"/>
    </row>
    <row r="311" ht="12.75" customHeight="1"/>
    <row r="318" ht="12.75" customHeight="1"/>
  </sheetData>
  <autoFilter ref="A38:H315">
    <filterColumn colId="4" showButton="0"/>
    <filterColumn colId="6" showButton="0"/>
  </autoFilter>
  <mergeCells count="40">
    <mergeCell ref="A3:H3"/>
    <mergeCell ref="A2:H2"/>
    <mergeCell ref="F117:H117"/>
    <mergeCell ref="A25:H25"/>
    <mergeCell ref="C20:H20"/>
    <mergeCell ref="A20:B20"/>
    <mergeCell ref="A23:B23"/>
    <mergeCell ref="C23:H23"/>
    <mergeCell ref="C27:H27"/>
    <mergeCell ref="A38:A39"/>
    <mergeCell ref="B38:B39"/>
    <mergeCell ref="G38:H38"/>
    <mergeCell ref="A41:H41"/>
    <mergeCell ref="C28:H28"/>
    <mergeCell ref="C29:H29"/>
    <mergeCell ref="A70:G70"/>
    <mergeCell ref="A72:H72"/>
    <mergeCell ref="D119:F119"/>
    <mergeCell ref="C33:H33"/>
    <mergeCell ref="D34:E34"/>
    <mergeCell ref="C38:C39"/>
    <mergeCell ref="D38:D39"/>
    <mergeCell ref="A67:G67"/>
    <mergeCell ref="A111:G111"/>
    <mergeCell ref="A79:G79"/>
    <mergeCell ref="C35:H35"/>
    <mergeCell ref="E38:F38"/>
    <mergeCell ref="A61:G61"/>
    <mergeCell ref="A62:H62"/>
    <mergeCell ref="A71:G71"/>
    <mergeCell ref="A108:G108"/>
    <mergeCell ref="A80:H80"/>
    <mergeCell ref="A75:G75"/>
    <mergeCell ref="A78:G78"/>
    <mergeCell ref="D115:H115"/>
    <mergeCell ref="D116:H116"/>
    <mergeCell ref="A109:G109"/>
    <mergeCell ref="A110:G110"/>
    <mergeCell ref="A115:C115"/>
    <mergeCell ref="A116:C116"/>
  </mergeCells>
  <phoneticPr fontId="0" type="noConversion"/>
  <pageMargins left="0.9055118110236221" right="0.39370078740157483" top="0.39370078740157483" bottom="0.39370078740157483" header="0.51181102362204722" footer="0.19685039370078741"/>
  <pageSetup paperSize="9" scale="67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смета</vt:lpstr>
      <vt:lpstr>смета!Obj</vt:lpstr>
      <vt:lpstr>смета!Заголовки_для_печати</vt:lpstr>
      <vt:lpstr>смета!Область_печати</vt:lpstr>
    </vt:vector>
  </TitlesOfParts>
  <Company>Марс-Электроника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Поленова Елена</dc:creator>
  <cp:lastModifiedBy>Econom</cp:lastModifiedBy>
  <cp:lastPrinted>2021-10-01T10:08:28Z</cp:lastPrinted>
  <dcterms:created xsi:type="dcterms:W3CDTF">2002-02-11T05:58:42Z</dcterms:created>
  <dcterms:modified xsi:type="dcterms:W3CDTF">2021-10-01T10:08:51Z</dcterms:modified>
</cp:coreProperties>
</file>