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S410\Downloads\"/>
    </mc:Choice>
  </mc:AlternateContent>
  <bookViews>
    <workbookView xWindow="0" yWindow="0" windowWidth="28800" windowHeight="12330"/>
  </bookViews>
  <sheets>
    <sheet name="Обоснование НМЦД" sheetId="1" r:id="rId1"/>
  </sheets>
  <calcPr calcId="162913"/>
</workbook>
</file>

<file path=xl/calcChain.xml><?xml version="1.0" encoding="utf-8"?>
<calcChain xmlns="http://schemas.openxmlformats.org/spreadsheetml/2006/main">
  <c r="P30" i="1" l="1"/>
  <c r="O30" i="1"/>
  <c r="T30" i="1" s="1"/>
  <c r="N30" i="1"/>
  <c r="L30" i="1"/>
  <c r="J30" i="1"/>
  <c r="H30" i="1"/>
  <c r="F30" i="1"/>
  <c r="P29" i="1"/>
  <c r="O29" i="1"/>
  <c r="T29" i="1" s="1"/>
  <c r="N29" i="1"/>
  <c r="L29" i="1"/>
  <c r="J29" i="1"/>
  <c r="H29" i="1"/>
  <c r="F29" i="1"/>
  <c r="P28" i="1"/>
  <c r="O28" i="1"/>
  <c r="T28" i="1" s="1"/>
  <c r="N28" i="1"/>
  <c r="L28" i="1"/>
  <c r="J28" i="1"/>
  <c r="H28" i="1"/>
  <c r="F28" i="1"/>
  <c r="Q29" i="1" l="1"/>
  <c r="R29" i="1" s="1"/>
  <c r="S29" i="1" s="1"/>
  <c r="Q30" i="1"/>
  <c r="R30" i="1" s="1"/>
  <c r="S30" i="1" s="1"/>
  <c r="Q28" i="1"/>
  <c r="R28" i="1" s="1"/>
  <c r="S28" i="1" s="1"/>
  <c r="F15" i="1"/>
  <c r="P17" i="1" l="1"/>
  <c r="O17" i="1"/>
  <c r="T17" i="1" s="1"/>
  <c r="N17" i="1"/>
  <c r="L17" i="1"/>
  <c r="J17" i="1"/>
  <c r="H17" i="1"/>
  <c r="F17" i="1"/>
  <c r="P16" i="1"/>
  <c r="O16" i="1"/>
  <c r="T16" i="1" s="1"/>
  <c r="N16" i="1"/>
  <c r="L16" i="1"/>
  <c r="J16" i="1"/>
  <c r="H16" i="1"/>
  <c r="F16" i="1"/>
  <c r="P15" i="1"/>
  <c r="O15" i="1"/>
  <c r="T15" i="1" s="1"/>
  <c r="N15" i="1"/>
  <c r="L15" i="1"/>
  <c r="J15" i="1"/>
  <c r="H15" i="1"/>
  <c r="P14" i="1"/>
  <c r="O14" i="1"/>
  <c r="T14" i="1" s="1"/>
  <c r="N14" i="1"/>
  <c r="L14" i="1"/>
  <c r="J14" i="1"/>
  <c r="H14" i="1"/>
  <c r="F14" i="1"/>
  <c r="P20" i="1"/>
  <c r="Q20" i="1" s="1"/>
  <c r="O20" i="1"/>
  <c r="T20" i="1" s="1"/>
  <c r="N20" i="1"/>
  <c r="L20" i="1"/>
  <c r="J20" i="1"/>
  <c r="H20" i="1"/>
  <c r="F20" i="1"/>
  <c r="P19" i="1"/>
  <c r="Q19" i="1" s="1"/>
  <c r="O19" i="1"/>
  <c r="T19" i="1" s="1"/>
  <c r="N19" i="1"/>
  <c r="L19" i="1"/>
  <c r="J19" i="1"/>
  <c r="H19" i="1"/>
  <c r="F19" i="1"/>
  <c r="P18" i="1"/>
  <c r="O18" i="1"/>
  <c r="T18" i="1" s="1"/>
  <c r="N18" i="1"/>
  <c r="L18" i="1"/>
  <c r="J18" i="1"/>
  <c r="H18" i="1"/>
  <c r="F18" i="1"/>
  <c r="P23" i="1"/>
  <c r="Q23" i="1" s="1"/>
  <c r="O23" i="1"/>
  <c r="T23" i="1" s="1"/>
  <c r="N23" i="1"/>
  <c r="L23" i="1"/>
  <c r="J23" i="1"/>
  <c r="H23" i="1"/>
  <c r="F23" i="1"/>
  <c r="P22" i="1"/>
  <c r="Q22" i="1" s="1"/>
  <c r="O22" i="1"/>
  <c r="T22" i="1" s="1"/>
  <c r="N22" i="1"/>
  <c r="L22" i="1"/>
  <c r="J22" i="1"/>
  <c r="H22" i="1"/>
  <c r="F22" i="1"/>
  <c r="P21" i="1"/>
  <c r="Q21" i="1" s="1"/>
  <c r="O21" i="1"/>
  <c r="T21" i="1" s="1"/>
  <c r="N21" i="1"/>
  <c r="L21" i="1"/>
  <c r="J21" i="1"/>
  <c r="H21" i="1"/>
  <c r="F21" i="1"/>
  <c r="P13" i="1"/>
  <c r="O13" i="1"/>
  <c r="T13" i="1" s="1"/>
  <c r="N13" i="1"/>
  <c r="L13" i="1"/>
  <c r="J13" i="1"/>
  <c r="H13" i="1"/>
  <c r="F13" i="1"/>
  <c r="R23" i="1" l="1"/>
  <c r="S23" i="1" s="1"/>
  <c r="R20" i="1"/>
  <c r="S20" i="1" s="1"/>
  <c r="R19" i="1"/>
  <c r="S19" i="1" s="1"/>
  <c r="Q13" i="1"/>
  <c r="R13" i="1" s="1"/>
  <c r="S13" i="1" s="1"/>
  <c r="Q14" i="1"/>
  <c r="R14" i="1" s="1"/>
  <c r="S14" i="1" s="1"/>
  <c r="Q15" i="1"/>
  <c r="R15" i="1" s="1"/>
  <c r="S15" i="1" s="1"/>
  <c r="Q17" i="1"/>
  <c r="R17" i="1" s="1"/>
  <c r="S17" i="1" s="1"/>
  <c r="Q18" i="1"/>
  <c r="R18" i="1" s="1"/>
  <c r="S18" i="1" s="1"/>
  <c r="Q16" i="1"/>
  <c r="R16" i="1" s="1"/>
  <c r="S16" i="1" s="1"/>
  <c r="R22" i="1"/>
  <c r="S22" i="1" s="1"/>
  <c r="R21" i="1"/>
  <c r="S21" i="1" s="1"/>
  <c r="F12" i="1"/>
  <c r="F24" i="1"/>
  <c r="P12" i="1" l="1"/>
  <c r="O27" i="1"/>
  <c r="J25" i="1" l="1"/>
  <c r="H12" i="1" l="1"/>
  <c r="J12" i="1"/>
  <c r="L12" i="1"/>
  <c r="N12" i="1"/>
  <c r="O12" i="1"/>
  <c r="T12" i="1" s="1"/>
  <c r="H24" i="1"/>
  <c r="J24" i="1"/>
  <c r="L24" i="1"/>
  <c r="N24" i="1"/>
  <c r="O24" i="1"/>
  <c r="T24" i="1" s="1"/>
  <c r="P24" i="1"/>
  <c r="F25" i="1"/>
  <c r="H25" i="1"/>
  <c r="L25" i="1"/>
  <c r="N25" i="1"/>
  <c r="O25" i="1"/>
  <c r="P25" i="1"/>
  <c r="F26" i="1"/>
  <c r="H26" i="1"/>
  <c r="J26" i="1"/>
  <c r="L26" i="1"/>
  <c r="N26" i="1"/>
  <c r="O26" i="1"/>
  <c r="T26" i="1" s="1"/>
  <c r="P26" i="1"/>
  <c r="F27" i="1"/>
  <c r="H27" i="1"/>
  <c r="J27" i="1"/>
  <c r="L27" i="1"/>
  <c r="N27" i="1"/>
  <c r="T27" i="1"/>
  <c r="P27" i="1"/>
  <c r="D31" i="1"/>
  <c r="Q12" i="1" l="1"/>
  <c r="R12" i="1" s="1"/>
  <c r="S12" i="1" s="1"/>
  <c r="Q27" i="1"/>
  <c r="R27" i="1" s="1"/>
  <c r="S27" i="1" s="1"/>
  <c r="Q26" i="1"/>
  <c r="R26" i="1" s="1"/>
  <c r="S26" i="1" s="1"/>
  <c r="Q25" i="1"/>
  <c r="R25" i="1" s="1"/>
  <c r="S25" i="1" s="1"/>
  <c r="Q24" i="1"/>
  <c r="R24" i="1" s="1"/>
  <c r="S24" i="1" s="1"/>
  <c r="T25" i="1"/>
  <c r="E8" i="1" s="1"/>
</calcChain>
</file>

<file path=xl/sharedStrings.xml><?xml version="1.0" encoding="utf-8"?>
<sst xmlns="http://schemas.openxmlformats.org/spreadsheetml/2006/main" count="61" uniqueCount="46">
  <si>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</si>
  <si>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</si>
  <si>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</si>
  <si>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</si>
  <si>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</si>
  <si>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</si>
  <si>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</si>
  <si>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</si>
  <si>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</si>
  <si>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</si>
  <si>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</si>
  <si>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</si>
  <si>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</si>
  <si>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</si>
  <si>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</si>
  <si>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</si>
  <si>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</si>
  <si>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</si>
  <si>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</si>
  <si>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</si>
  <si>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</si>
  <si>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</si>
  <si>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</si>
  <si>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</si>
  <si>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</si>
  <si>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</si>
  <si>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</si>
  <si>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</si>
  <si>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</si>
  <si>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</si>
  <si>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</si>
  <si>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</si>
  <si>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</si>
  <si>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</si>
  <si>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</si>
  <si>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шт</t>
  </si>
  <si>
    <t xml:space="preserve">заключаемого на поставку продуктов питания (в ассортименте)
(1 сорт) охлажденное
</t>
  </si>
  <si>
    <t>Приложение №5</t>
  </si>
  <si>
    <t>Полуфабрикат мясной говядины</t>
  </si>
  <si>
    <t>Полуфабрикат мясной свинина</t>
  </si>
  <si>
    <t>Печень говяжья</t>
  </si>
  <si>
    <t>Филе грудок куриное</t>
  </si>
  <si>
    <t>Кура охлажденная</t>
  </si>
  <si>
    <t>Горбуша б/г с/м</t>
  </si>
  <si>
    <t>Минтай б/г с/м</t>
  </si>
  <si>
    <t>Филе минтая блочное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</si>
</sst>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35</xdr:row>
      <xdr:rowOff>998367</xdr:rowOff>
    </xdr:from>
    <xdr:to>
      <xdr:col>3</xdr:col>
      <xdr:colOff>228600</xdr:colOff>
      <xdr:row>35</xdr:row>
      <xdr:rowOff>1262137</xdr:rowOff>
    </xdr:to>
    <xdr:pic>
      <xdr:nvPicPr>
        <xdr:cNvPr id="2" name="Picture 39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37</xdr:row>
      <xdr:rowOff>211455</xdr:rowOff>
    </xdr:from>
    <xdr:to>
      <xdr:col>3</xdr:col>
      <xdr:colOff>495301</xdr:colOff>
      <xdr:row>37</xdr:row>
      <xdr:rowOff>563880</xdr:rowOff>
    </xdr:to>
    <xdr:pic>
      <xdr:nvPicPr>
        <xdr:cNvPr id="3" name="Picture 37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36</xdr:row>
      <xdr:rowOff>422036</xdr:rowOff>
    </xdr:from>
    <xdr:to>
      <xdr:col>4</xdr:col>
      <xdr:colOff>507636</xdr:colOff>
      <xdr:row>36</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37</xdr:row>
      <xdr:rowOff>211455</xdr:rowOff>
    </xdr:from>
    <xdr:to>
      <xdr:col>3</xdr:col>
      <xdr:colOff>495301</xdr:colOff>
      <xdr:row>37</xdr:row>
      <xdr:rowOff>563880</xdr:rowOff>
    </xdr:to>
    <xdr:pic>
      <xdr:nvPicPr>
        <xdr:cNvPr id="6" name="Picture 37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36</xdr:row>
      <xdr:rowOff>422036</xdr:rowOff>
    </xdr:from>
    <xdr:to>
      <xdr:col>4</xdr:col>
      <xdr:colOff>479061</xdr:colOff>
      <xdr:row>36</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36</xdr:row>
      <xdr:rowOff>412749</xdr:rowOff>
    </xdr:from>
    <xdr:to>
      <xdr:col>4</xdr:col>
      <xdr:colOff>454638</xdr:colOff>
      <xdr:row>36</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abSelected="1" topLeftCell="A13" zoomScale="120" zoomScaleNormal="120" workbookViewId="0">
      <selection activeCell="V31" sqref="V31"/>
    </sheetView>
  </sheetViews>
  <sheetFormatPr defaultRowHeight="15" x14ac:dyDescent="0.2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F1" s="41"/>
      <c r="G1" s="41"/>
      <c r="H1" s="41"/>
      <c r="T1" s="10" t="s">
        <v>37</v>
      </c>
    </row>
    <row r="2" spans="1:21" s="9" customFormat="1" ht="12" x14ac:dyDescent="0.25">
      <c r="F2" s="41"/>
      <c r="G2" s="41"/>
      <c r="H2" s="41"/>
      <c r="T2" s="10" t="s">
        <v>30</v>
      </c>
    </row>
    <row r="3" spans="1:21" s="37" customFormat="1" ht="11.25" x14ac:dyDescent="0.25"/>
    <row r="4" spans="1:21" ht="15.75" x14ac:dyDescent="0.25">
      <c r="A4" s="57" t="s">
        <v>19</v>
      </c>
      <c r="B4" s="57"/>
      <c r="C4" s="57"/>
      <c r="D4" s="57"/>
      <c r="E4" s="57"/>
      <c r="F4" s="57"/>
      <c r="G4" s="57"/>
      <c r="H4" s="57"/>
      <c r="I4" s="57"/>
      <c r="J4" s="57"/>
      <c r="K4" s="57"/>
      <c r="L4" s="57"/>
      <c r="M4" s="57"/>
      <c r="N4" s="57"/>
      <c r="O4" s="57"/>
      <c r="P4" s="57"/>
      <c r="Q4" s="57"/>
      <c r="R4" s="57"/>
      <c r="S4" s="57"/>
      <c r="T4" s="57"/>
      <c r="U4" s="11"/>
    </row>
    <row r="5" spans="1:21" ht="15.75" x14ac:dyDescent="0.25">
      <c r="A5" s="57" t="s">
        <v>29</v>
      </c>
      <c r="B5" s="57"/>
      <c r="C5" s="57"/>
      <c r="D5" s="57"/>
      <c r="E5" s="57"/>
      <c r="F5" s="57"/>
      <c r="G5" s="57"/>
      <c r="H5" s="57"/>
      <c r="I5" s="57"/>
      <c r="J5" s="57"/>
      <c r="K5" s="57"/>
      <c r="L5" s="57"/>
      <c r="M5" s="57"/>
      <c r="N5" s="57"/>
      <c r="O5" s="57"/>
      <c r="P5" s="57"/>
      <c r="Q5" s="57"/>
      <c r="R5" s="57"/>
      <c r="S5" s="57"/>
      <c r="T5" s="57"/>
      <c r="U5" s="11"/>
    </row>
    <row r="6" spans="1:21" ht="15.75" x14ac:dyDescent="0.25">
      <c r="A6" s="57" t="s">
        <v>36</v>
      </c>
      <c r="B6" s="57"/>
      <c r="C6" s="57"/>
      <c r="D6" s="57"/>
      <c r="E6" s="57"/>
      <c r="F6" s="57"/>
      <c r="G6" s="57"/>
      <c r="H6" s="57"/>
      <c r="I6" s="57"/>
      <c r="J6" s="57"/>
      <c r="K6" s="57"/>
      <c r="L6" s="57"/>
      <c r="M6" s="57"/>
      <c r="N6" s="57"/>
      <c r="O6" s="57"/>
      <c r="P6" s="57"/>
      <c r="Q6" s="57"/>
      <c r="R6" s="57"/>
      <c r="S6" s="57"/>
      <c r="T6" s="57"/>
      <c r="U6" s="11"/>
    </row>
    <row r="7" spans="1:21" s="38" customFormat="1" ht="11.25" x14ac:dyDescent="0.25">
      <c r="R7" s="37"/>
      <c r="S7" s="37"/>
      <c r="U7" s="39"/>
    </row>
    <row r="8" spans="1:21" s="13" customFormat="1" ht="15.75" customHeight="1" x14ac:dyDescent="0.25">
      <c r="A8" s="58" t="s">
        <v>16</v>
      </c>
      <c r="B8" s="58"/>
      <c r="C8" s="58"/>
      <c r="D8" s="58"/>
      <c r="E8" s="59">
        <f>SUMIF(T31,"&gt;0")</f>
        <v>771984</v>
      </c>
      <c r="F8" s="59"/>
      <c r="G8" s="60" t="s">
        <v>15</v>
      </c>
      <c r="H8" s="60"/>
      <c r="I8" s="7"/>
      <c r="J8" s="8"/>
      <c r="K8" s="8"/>
      <c r="L8" s="8"/>
      <c r="M8" s="8"/>
      <c r="N8" s="8"/>
      <c r="O8" s="8"/>
      <c r="P8" s="7"/>
      <c r="Q8" s="7"/>
      <c r="R8" s="7"/>
      <c r="S8" s="28" t="s">
        <v>18</v>
      </c>
      <c r="T8" s="6"/>
    </row>
    <row r="9" spans="1:21" s="37" customFormat="1" ht="11.25" x14ac:dyDescent="0.25">
      <c r="A9" s="2"/>
      <c r="B9" s="5"/>
      <c r="C9" s="2"/>
      <c r="D9" s="4"/>
      <c r="E9" s="3"/>
      <c r="F9" s="3"/>
      <c r="G9" s="3"/>
      <c r="H9" s="3"/>
      <c r="I9" s="3"/>
      <c r="J9" s="3"/>
      <c r="K9" s="3"/>
      <c r="L9" s="3"/>
      <c r="M9" s="3"/>
      <c r="N9" s="3"/>
      <c r="O9" s="3"/>
      <c r="P9" s="2"/>
      <c r="Q9" s="2"/>
      <c r="R9" s="2"/>
      <c r="S9" s="28" t="s">
        <v>17</v>
      </c>
      <c r="T9" s="1"/>
    </row>
    <row r="10" spans="1:21" ht="15" customHeight="1" x14ac:dyDescent="0.25">
      <c r="A10" s="49" t="s">
        <v>14</v>
      </c>
      <c r="B10" s="49" t="s">
        <v>20</v>
      </c>
      <c r="C10" s="49" t="s">
        <v>13</v>
      </c>
      <c r="D10" s="49"/>
      <c r="E10" s="51" t="s">
        <v>22</v>
      </c>
      <c r="F10" s="51"/>
      <c r="G10" s="51" t="s">
        <v>23</v>
      </c>
      <c r="H10" s="51"/>
      <c r="I10" s="51" t="s">
        <v>24</v>
      </c>
      <c r="J10" s="51"/>
      <c r="K10" s="51" t="s">
        <v>25</v>
      </c>
      <c r="L10" s="51"/>
      <c r="M10" s="51" t="s">
        <v>26</v>
      </c>
      <c r="N10" s="51"/>
      <c r="O10" s="50" t="s">
        <v>12</v>
      </c>
      <c r="P10" s="49" t="s">
        <v>11</v>
      </c>
      <c r="Q10" s="49" t="s">
        <v>1</v>
      </c>
      <c r="R10" s="49" t="s">
        <v>10</v>
      </c>
      <c r="S10" s="49" t="s">
        <v>9</v>
      </c>
      <c r="T10" s="50" t="s">
        <v>31</v>
      </c>
    </row>
    <row r="11" spans="1:21" ht="27" customHeight="1" x14ac:dyDescent="0.25">
      <c r="A11" s="49"/>
      <c r="B11" s="49"/>
      <c r="C11" s="22" t="s">
        <v>8</v>
      </c>
      <c r="D11" s="23" t="s">
        <v>21</v>
      </c>
      <c r="E11" s="24" t="s">
        <v>27</v>
      </c>
      <c r="F11" s="24" t="s">
        <v>28</v>
      </c>
      <c r="G11" s="24" t="s">
        <v>27</v>
      </c>
      <c r="H11" s="24" t="s">
        <v>28</v>
      </c>
      <c r="I11" s="24" t="s">
        <v>27</v>
      </c>
      <c r="J11" s="24" t="s">
        <v>28</v>
      </c>
      <c r="K11" s="24" t="s">
        <v>27</v>
      </c>
      <c r="L11" s="24" t="s">
        <v>28</v>
      </c>
      <c r="M11" s="24" t="s">
        <v>27</v>
      </c>
      <c r="N11" s="24" t="s">
        <v>28</v>
      </c>
      <c r="O11" s="50"/>
      <c r="P11" s="49"/>
      <c r="Q11" s="49"/>
      <c r="R11" s="49"/>
      <c r="S11" s="49"/>
      <c r="T11" s="50"/>
    </row>
    <row r="12" spans="1:21" ht="25.5" x14ac:dyDescent="0.25">
      <c r="A12" s="22">
        <v>1</v>
      </c>
      <c r="B12" s="25" t="s">
        <v>38</v>
      </c>
      <c r="C12" s="43" t="s">
        <v>35</v>
      </c>
      <c r="D12" s="44">
        <v>550</v>
      </c>
      <c r="E12" s="45">
        <v>445</v>
      </c>
      <c r="F12" s="46">
        <f t="shared" ref="F12:F27" si="0">E12*D12</f>
        <v>244750</v>
      </c>
      <c r="G12" s="45">
        <v>495</v>
      </c>
      <c r="H12" s="46">
        <f t="shared" ref="H12:H27" si="1">G12*D12</f>
        <v>272250</v>
      </c>
      <c r="I12" s="45">
        <v>455</v>
      </c>
      <c r="J12" s="31">
        <f t="shared" ref="J12:J27" si="2">I12*D12</f>
        <v>250250</v>
      </c>
      <c r="K12" s="30"/>
      <c r="L12" s="29">
        <f t="shared" ref="L12:L27" si="3">K12*D12</f>
        <v>0</v>
      </c>
      <c r="M12" s="29"/>
      <c r="N12" s="29">
        <f t="shared" ref="N12:N27" si="4">M12*D12</f>
        <v>0</v>
      </c>
      <c r="O12" s="29">
        <f t="shared" ref="O12:O27" si="5">ROUND(AVERAGE(E12,G12,I12,K12,M12),2)</f>
        <v>465</v>
      </c>
      <c r="P12" s="26">
        <f t="shared" ref="P12:P27" si="6">COUNTA(E12,G12,I12,K12,M12)</f>
        <v>3</v>
      </c>
      <c r="Q12" s="26">
        <f t="shared" ref="Q12:Q27" si="7">SQRT((IF(E12&gt;0,POWER(E12-O12,2),0)+IF(G12&gt;0,POWER(G12-O12,2),0)+IF(I12&gt;0,POWER(I12-O12,2),0)+IF(K12&gt;0,POWER(K12-O12,2),0)+IF(M12&gt;0,POWER(M12-O12,2),0))/(P12-1))</f>
        <v>26.457513110645905</v>
      </c>
      <c r="R12" s="26">
        <f t="shared" ref="R12:R27" si="8">Q12/O12*100</f>
        <v>5.6897877657303022</v>
      </c>
      <c r="S12" s="26" t="str">
        <f t="shared" ref="S12:S27" si="9">IF(R12&lt;33,$S$8,$S$9)</f>
        <v>ОДН</v>
      </c>
      <c r="T12" s="32">
        <f t="shared" ref="T12:T27" si="10">D12*O12</f>
        <v>255750</v>
      </c>
    </row>
    <row r="13" spans="1:21" ht="25.5" x14ac:dyDescent="0.25">
      <c r="A13" s="42">
        <v>2</v>
      </c>
      <c r="B13" s="25" t="s">
        <v>39</v>
      </c>
      <c r="C13" s="43" t="s">
        <v>32</v>
      </c>
      <c r="D13" s="44">
        <v>400</v>
      </c>
      <c r="E13" s="44">
        <v>310</v>
      </c>
      <c r="F13" s="29">
        <f t="shared" si="0"/>
        <v>124000</v>
      </c>
      <c r="G13" s="44">
        <v>295</v>
      </c>
      <c r="H13" s="29">
        <f t="shared" si="1"/>
        <v>118000</v>
      </c>
      <c r="I13" s="44">
        <v>320</v>
      </c>
      <c r="J13" s="31">
        <f t="shared" si="2"/>
        <v>128000</v>
      </c>
      <c r="K13" s="30"/>
      <c r="L13" s="29">
        <f t="shared" si="3"/>
        <v>0</v>
      </c>
      <c r="M13" s="29"/>
      <c r="N13" s="29">
        <f t="shared" si="4"/>
        <v>0</v>
      </c>
      <c r="O13" s="29">
        <f t="shared" si="5"/>
        <v>308.33</v>
      </c>
      <c r="P13" s="26">
        <f t="shared" si="6"/>
        <v>3</v>
      </c>
      <c r="Q13" s="26">
        <f t="shared" si="7"/>
        <v>12.583058054384077</v>
      </c>
      <c r="R13" s="26">
        <f t="shared" si="8"/>
        <v>4.0810359207291143</v>
      </c>
      <c r="S13" s="26" t="str">
        <f t="shared" si="9"/>
        <v>ОДН</v>
      </c>
      <c r="T13" s="32">
        <f t="shared" si="10"/>
        <v>123332</v>
      </c>
    </row>
    <row r="14" spans="1:21" x14ac:dyDescent="0.25">
      <c r="A14" s="42">
        <v>3</v>
      </c>
      <c r="B14" s="25" t="s">
        <v>40</v>
      </c>
      <c r="C14" s="43" t="s">
        <v>32</v>
      </c>
      <c r="D14" s="48">
        <v>250</v>
      </c>
      <c r="E14" s="44">
        <v>245</v>
      </c>
      <c r="F14" s="29">
        <f t="shared" si="0"/>
        <v>61250</v>
      </c>
      <c r="G14" s="44">
        <v>215</v>
      </c>
      <c r="H14" s="29">
        <f t="shared" si="1"/>
        <v>53750</v>
      </c>
      <c r="I14" s="44">
        <v>230</v>
      </c>
      <c r="J14" s="31">
        <f t="shared" si="2"/>
        <v>57500</v>
      </c>
      <c r="K14" s="30"/>
      <c r="L14" s="29">
        <f t="shared" si="3"/>
        <v>0</v>
      </c>
      <c r="M14" s="29"/>
      <c r="N14" s="29">
        <f t="shared" si="4"/>
        <v>0</v>
      </c>
      <c r="O14" s="29">
        <f t="shared" si="5"/>
        <v>230</v>
      </c>
      <c r="P14" s="26">
        <f t="shared" si="6"/>
        <v>3</v>
      </c>
      <c r="Q14" s="26">
        <f t="shared" si="7"/>
        <v>15</v>
      </c>
      <c r="R14" s="26">
        <f t="shared" si="8"/>
        <v>6.5217391304347823</v>
      </c>
      <c r="S14" s="26" t="str">
        <f t="shared" si="9"/>
        <v>ОДН</v>
      </c>
      <c r="T14" s="32">
        <f t="shared" si="10"/>
        <v>57500</v>
      </c>
    </row>
    <row r="15" spans="1:21" x14ac:dyDescent="0.25">
      <c r="A15" s="42">
        <v>4</v>
      </c>
      <c r="B15" s="25" t="s">
        <v>41</v>
      </c>
      <c r="C15" s="43" t="s">
        <v>32</v>
      </c>
      <c r="D15" s="48">
        <v>300</v>
      </c>
      <c r="E15" s="44">
        <v>310</v>
      </c>
      <c r="F15" s="29">
        <f>E15*D15</f>
        <v>93000</v>
      </c>
      <c r="G15" s="44">
        <v>309</v>
      </c>
      <c r="H15" s="29">
        <f t="shared" si="1"/>
        <v>92700</v>
      </c>
      <c r="I15" s="44">
        <v>305</v>
      </c>
      <c r="J15" s="31">
        <f t="shared" si="2"/>
        <v>91500</v>
      </c>
      <c r="K15" s="30"/>
      <c r="L15" s="29">
        <f t="shared" si="3"/>
        <v>0</v>
      </c>
      <c r="M15" s="29"/>
      <c r="N15" s="29">
        <f t="shared" si="4"/>
        <v>0</v>
      </c>
      <c r="O15" s="29">
        <f t="shared" si="5"/>
        <v>308</v>
      </c>
      <c r="P15" s="26">
        <f t="shared" si="6"/>
        <v>3</v>
      </c>
      <c r="Q15" s="26">
        <f t="shared" si="7"/>
        <v>2.6457513110645907</v>
      </c>
      <c r="R15" s="26">
        <f t="shared" si="8"/>
        <v>0.85901016593006185</v>
      </c>
      <c r="S15" s="26" t="str">
        <f t="shared" si="9"/>
        <v>ОДН</v>
      </c>
      <c r="T15" s="32">
        <f t="shared" si="10"/>
        <v>92400</v>
      </c>
    </row>
    <row r="16" spans="1:21" x14ac:dyDescent="0.25">
      <c r="A16" s="42">
        <v>5</v>
      </c>
      <c r="B16" s="25" t="s">
        <v>42</v>
      </c>
      <c r="C16" s="43" t="s">
        <v>32</v>
      </c>
      <c r="D16" s="48">
        <v>200</v>
      </c>
      <c r="E16" s="44">
        <v>165</v>
      </c>
      <c r="F16" s="29">
        <f t="shared" si="0"/>
        <v>33000</v>
      </c>
      <c r="G16" s="44">
        <v>190</v>
      </c>
      <c r="H16" s="29">
        <f t="shared" si="1"/>
        <v>38000</v>
      </c>
      <c r="I16" s="44">
        <v>190</v>
      </c>
      <c r="J16" s="31">
        <f t="shared" si="2"/>
        <v>38000</v>
      </c>
      <c r="K16" s="30"/>
      <c r="L16" s="29">
        <f t="shared" si="3"/>
        <v>0</v>
      </c>
      <c r="M16" s="29"/>
      <c r="N16" s="29">
        <f t="shared" si="4"/>
        <v>0</v>
      </c>
      <c r="O16" s="29">
        <f t="shared" si="5"/>
        <v>181.67</v>
      </c>
      <c r="P16" s="26">
        <f t="shared" si="6"/>
        <v>3</v>
      </c>
      <c r="Q16" s="26">
        <f t="shared" si="7"/>
        <v>14.433757307090902</v>
      </c>
      <c r="R16" s="26">
        <f t="shared" si="8"/>
        <v>7.9450417279082419</v>
      </c>
      <c r="S16" s="26" t="str">
        <f t="shared" si="9"/>
        <v>ОДН</v>
      </c>
      <c r="T16" s="32">
        <f t="shared" si="10"/>
        <v>36334</v>
      </c>
    </row>
    <row r="17" spans="1:20" hidden="1" x14ac:dyDescent="0.25">
      <c r="A17" s="42">
        <v>7</v>
      </c>
      <c r="B17" s="25"/>
      <c r="C17" s="43"/>
      <c r="D17" s="43"/>
      <c r="E17" s="25"/>
      <c r="F17" s="29">
        <f t="shared" si="0"/>
        <v>0</v>
      </c>
      <c r="G17" s="25"/>
      <c r="H17" s="29">
        <f t="shared" si="1"/>
        <v>0</v>
      </c>
      <c r="I17" s="25"/>
      <c r="J17" s="31">
        <f t="shared" si="2"/>
        <v>0</v>
      </c>
      <c r="K17" s="30"/>
      <c r="L17" s="29">
        <f t="shared" si="3"/>
        <v>0</v>
      </c>
      <c r="M17" s="29"/>
      <c r="N17" s="29">
        <f t="shared" si="4"/>
        <v>0</v>
      </c>
      <c r="O17" s="29" t="e">
        <f t="shared" si="5"/>
        <v>#DIV/0!</v>
      </c>
      <c r="P17" s="26">
        <f t="shared" si="6"/>
        <v>0</v>
      </c>
      <c r="Q17" s="26">
        <f t="shared" si="7"/>
        <v>0</v>
      </c>
      <c r="R17" s="26" t="e">
        <f t="shared" si="8"/>
        <v>#DIV/0!</v>
      </c>
      <c r="S17" s="26" t="e">
        <f t="shared" si="9"/>
        <v>#DIV/0!</v>
      </c>
      <c r="T17" s="32" t="e">
        <f t="shared" si="10"/>
        <v>#DIV/0!</v>
      </c>
    </row>
    <row r="18" spans="1:20" hidden="1" x14ac:dyDescent="0.25">
      <c r="A18" s="42">
        <v>8</v>
      </c>
      <c r="B18" s="25"/>
      <c r="C18" s="25"/>
      <c r="D18" s="25"/>
      <c r="E18" s="25"/>
      <c r="F18" s="29">
        <f t="shared" si="0"/>
        <v>0</v>
      </c>
      <c r="G18" s="30"/>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x14ac:dyDescent="0.25">
      <c r="A19" s="42">
        <v>34</v>
      </c>
      <c r="B19" s="25"/>
      <c r="C19" s="42"/>
      <c r="D19" s="23"/>
      <c r="E19" s="30"/>
      <c r="F19" s="29">
        <f t="shared" si="0"/>
        <v>0</v>
      </c>
      <c r="G19" s="30"/>
      <c r="H19" s="29">
        <f t="shared" si="1"/>
        <v>0</v>
      </c>
      <c r="I19" s="30"/>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x14ac:dyDescent="0.25">
      <c r="A20" s="42">
        <v>35</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x14ac:dyDescent="0.25">
      <c r="A21" s="42">
        <v>36</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x14ac:dyDescent="0.25">
      <c r="A22" s="42">
        <v>37</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x14ac:dyDescent="0.25">
      <c r="A23" s="42">
        <v>38</v>
      </c>
      <c r="B23" s="25"/>
      <c r="C23" s="4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x14ac:dyDescent="0.25">
      <c r="A24" s="42">
        <v>39</v>
      </c>
      <c r="B24" s="25"/>
      <c r="C24" s="2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x14ac:dyDescent="0.25">
      <c r="A25" s="42">
        <v>40</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x14ac:dyDescent="0.25">
      <c r="A26" s="42">
        <v>41</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x14ac:dyDescent="0.25">
      <c r="A27" s="42">
        <v>42</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x14ac:dyDescent="0.25">
      <c r="A28" s="47">
        <v>6</v>
      </c>
      <c r="B28" s="25" t="s">
        <v>43</v>
      </c>
      <c r="C28" s="47" t="s">
        <v>32</v>
      </c>
      <c r="D28" s="47">
        <v>250</v>
      </c>
      <c r="E28" s="47">
        <v>380</v>
      </c>
      <c r="F28" s="29">
        <f t="shared" ref="F28:F29" si="11">E28*D28</f>
        <v>95000</v>
      </c>
      <c r="G28" s="47">
        <v>420</v>
      </c>
      <c r="H28" s="29">
        <f t="shared" ref="H28:H29" si="12">G28*D28</f>
        <v>105000</v>
      </c>
      <c r="I28" s="47">
        <v>340</v>
      </c>
      <c r="J28" s="31">
        <f t="shared" ref="J28:J29" si="13">I28*D28</f>
        <v>85000</v>
      </c>
      <c r="K28" s="30"/>
      <c r="L28" s="29">
        <f t="shared" ref="L28:L29" si="14">K28*D28</f>
        <v>0</v>
      </c>
      <c r="M28" s="29"/>
      <c r="N28" s="29">
        <f t="shared" ref="N28:N29" si="15">M28*D28</f>
        <v>0</v>
      </c>
      <c r="O28" s="29">
        <f t="shared" ref="O28:O29" si="16">ROUND(AVERAGE(E28,G28,I28,K28,M28),2)</f>
        <v>380</v>
      </c>
      <c r="P28" s="26">
        <f t="shared" ref="P28:P29" si="17">COUNTA(E28,G28,I28,K28,M28)</f>
        <v>3</v>
      </c>
      <c r="Q28" s="26">
        <f t="shared" ref="Q28:Q29" si="18">SQRT((IF(E28&gt;0,POWER(E28-O28,2),0)+IF(G28&gt;0,POWER(G28-O28,2),0)+IF(I28&gt;0,POWER(I28-O28,2),0)+IF(K28&gt;0,POWER(K28-O28,2),0)+IF(M28&gt;0,POWER(M28-O28,2),0))/(P28-1))</f>
        <v>40</v>
      </c>
      <c r="R28" s="26">
        <f t="shared" ref="R28:R29" si="19">Q28/O28*100</f>
        <v>10.526315789473683</v>
      </c>
      <c r="S28" s="26" t="str">
        <f t="shared" ref="S28:S29" si="20">IF(R28&lt;33,$S$8,$S$9)</f>
        <v>ОДН</v>
      </c>
      <c r="T28" s="32">
        <f t="shared" ref="T28:T29" si="21">D28*O28</f>
        <v>95000</v>
      </c>
    </row>
    <row r="29" spans="1:20" x14ac:dyDescent="0.25">
      <c r="A29" s="47">
        <v>7</v>
      </c>
      <c r="B29" s="25" t="s">
        <v>44</v>
      </c>
      <c r="C29" s="47" t="s">
        <v>32</v>
      </c>
      <c r="D29" s="48">
        <v>400</v>
      </c>
      <c r="E29" s="47">
        <v>145</v>
      </c>
      <c r="F29" s="29">
        <f t="shared" si="11"/>
        <v>58000</v>
      </c>
      <c r="G29" s="47">
        <v>125</v>
      </c>
      <c r="H29" s="29">
        <f t="shared" si="12"/>
        <v>50000</v>
      </c>
      <c r="I29" s="47">
        <v>140</v>
      </c>
      <c r="J29" s="31">
        <f t="shared" si="13"/>
        <v>56000</v>
      </c>
      <c r="K29" s="30"/>
      <c r="L29" s="29">
        <f t="shared" si="14"/>
        <v>0</v>
      </c>
      <c r="M29" s="29"/>
      <c r="N29" s="29">
        <f t="shared" si="15"/>
        <v>0</v>
      </c>
      <c r="O29" s="29">
        <f t="shared" si="16"/>
        <v>136.66999999999999</v>
      </c>
      <c r="P29" s="26">
        <f t="shared" si="17"/>
        <v>3</v>
      </c>
      <c r="Q29" s="26">
        <f t="shared" si="18"/>
        <v>10.408330797971402</v>
      </c>
      <c r="R29" s="26">
        <f t="shared" si="19"/>
        <v>7.6156660554411379</v>
      </c>
      <c r="S29" s="26" t="str">
        <f t="shared" si="20"/>
        <v>ОДН</v>
      </c>
      <c r="T29" s="32">
        <f t="shared" si="21"/>
        <v>54667.999999999993</v>
      </c>
    </row>
    <row r="30" spans="1:20" x14ac:dyDescent="0.25">
      <c r="A30" s="47">
        <v>8</v>
      </c>
      <c r="B30" s="25" t="s">
        <v>45</v>
      </c>
      <c r="C30" s="47" t="s">
        <v>32</v>
      </c>
      <c r="D30" s="48">
        <v>200</v>
      </c>
      <c r="E30" s="47">
        <v>295</v>
      </c>
      <c r="F30" s="29">
        <f t="shared" ref="F30" si="22">E30*D30</f>
        <v>59000</v>
      </c>
      <c r="G30" s="47">
        <v>280</v>
      </c>
      <c r="H30" s="29">
        <f t="shared" ref="H30" si="23">G30*D30</f>
        <v>56000</v>
      </c>
      <c r="I30" s="47">
        <v>280</v>
      </c>
      <c r="J30" s="31">
        <f t="shared" ref="J30" si="24">I30*D30</f>
        <v>56000</v>
      </c>
      <c r="K30" s="30"/>
      <c r="L30" s="29">
        <f t="shared" ref="L30" si="25">K30*D30</f>
        <v>0</v>
      </c>
      <c r="M30" s="29"/>
      <c r="N30" s="29">
        <f t="shared" ref="N30" si="26">M30*D30</f>
        <v>0</v>
      </c>
      <c r="O30" s="29">
        <f t="shared" ref="O30" si="27">ROUND(AVERAGE(E30,G30,I30,K30,M30),2)</f>
        <v>285</v>
      </c>
      <c r="P30" s="26">
        <f t="shared" ref="P30" si="28">COUNTA(E30,G30,I30,K30,M30)</f>
        <v>3</v>
      </c>
      <c r="Q30" s="26">
        <f t="shared" ref="Q30" si="29">SQRT((IF(E30&gt;0,POWER(E30-O30,2),0)+IF(G30&gt;0,POWER(G30-O30,2),0)+IF(I30&gt;0,POWER(I30-O30,2),0)+IF(K30&gt;0,POWER(K30-O30,2),0)+IF(M30&gt;0,POWER(M30-O30,2),0))/(P30-1))</f>
        <v>8.6602540378443873</v>
      </c>
      <c r="R30" s="26">
        <f t="shared" ref="R30" si="30">Q30/O30*100</f>
        <v>3.0386856273138201</v>
      </c>
      <c r="S30" s="26" t="str">
        <f t="shared" ref="S30" si="31">IF(R30&lt;33,$S$8,$S$9)</f>
        <v>ОДН</v>
      </c>
      <c r="T30" s="32">
        <f t="shared" ref="T30" si="32">D30*O30</f>
        <v>57000</v>
      </c>
    </row>
    <row r="31" spans="1:20" s="14" customFormat="1" ht="27.75" customHeight="1" x14ac:dyDescent="0.25">
      <c r="A31" s="55" t="s">
        <v>7</v>
      </c>
      <c r="B31" s="55"/>
      <c r="C31" s="36"/>
      <c r="D31" s="35">
        <f>SUM(D12:D27)</f>
        <v>1700</v>
      </c>
      <c r="E31" s="27"/>
      <c r="F31" s="27"/>
      <c r="G31" s="27"/>
      <c r="H31" s="27"/>
      <c r="I31" s="27"/>
      <c r="J31" s="27"/>
      <c r="K31" s="27"/>
      <c r="L31" s="27"/>
      <c r="M31" s="27"/>
      <c r="N31" s="27"/>
      <c r="O31" s="27"/>
      <c r="P31" s="27"/>
      <c r="Q31" s="27"/>
      <c r="R31" s="27"/>
      <c r="S31" s="27"/>
      <c r="T31" s="33">
        <v>771984</v>
      </c>
    </row>
    <row r="32" spans="1:20" s="37" customFormat="1" ht="11.25" x14ac:dyDescent="0.25">
      <c r="T32" s="40"/>
    </row>
    <row r="33" spans="1:22" ht="33.75" customHeight="1" x14ac:dyDescent="0.25">
      <c r="A33" s="52" t="s">
        <v>6</v>
      </c>
      <c r="B33" s="52"/>
      <c r="C33" s="52"/>
      <c r="D33" s="52"/>
      <c r="E33" s="52"/>
      <c r="F33" s="52"/>
      <c r="G33" s="52"/>
      <c r="H33" s="52"/>
      <c r="I33" s="52"/>
      <c r="J33" s="52"/>
      <c r="K33" s="52"/>
      <c r="L33" s="52"/>
      <c r="M33" s="52"/>
      <c r="N33" s="52"/>
      <c r="O33" s="52"/>
      <c r="P33" s="52"/>
      <c r="Q33" s="52"/>
      <c r="R33" s="52"/>
      <c r="S33" s="52"/>
      <c r="T33" s="52"/>
    </row>
    <row r="34" spans="1:22" ht="52.5" customHeight="1" x14ac:dyDescent="0.25">
      <c r="A34" s="53" t="s">
        <v>34</v>
      </c>
      <c r="B34" s="53"/>
      <c r="C34" s="53"/>
      <c r="D34" s="53"/>
      <c r="E34" s="53"/>
      <c r="F34" s="53"/>
      <c r="G34" s="53"/>
      <c r="H34" s="53"/>
      <c r="I34" s="53"/>
      <c r="J34" s="53"/>
      <c r="K34" s="53"/>
      <c r="L34" s="53"/>
      <c r="M34" s="53"/>
      <c r="N34" s="53"/>
      <c r="O34" s="53"/>
      <c r="P34" s="53"/>
      <c r="Q34" s="53"/>
      <c r="R34" s="53"/>
      <c r="S34" s="53"/>
      <c r="T34" s="53"/>
    </row>
    <row r="35" spans="1:22" ht="72" customHeight="1" x14ac:dyDescent="0.25">
      <c r="A35" s="54" t="s">
        <v>33</v>
      </c>
      <c r="B35" s="54"/>
      <c r="C35" s="54"/>
      <c r="D35" s="54"/>
      <c r="E35" s="54"/>
      <c r="F35" s="54"/>
      <c r="G35" s="54"/>
      <c r="H35" s="54"/>
      <c r="I35" s="54"/>
      <c r="J35" s="54"/>
      <c r="K35" s="54"/>
      <c r="L35" s="54"/>
      <c r="M35" s="54"/>
      <c r="N35" s="54"/>
      <c r="O35" s="54"/>
      <c r="P35" s="54"/>
      <c r="Q35" s="54"/>
      <c r="R35" s="54"/>
      <c r="S35" s="54"/>
      <c r="T35" s="54"/>
    </row>
    <row r="36" spans="1:22" ht="100.5" customHeight="1" x14ac:dyDescent="0.25">
      <c r="A36" s="54" t="s">
        <v>5</v>
      </c>
      <c r="B36" s="54"/>
      <c r="C36" s="56" t="s">
        <v>4</v>
      </c>
      <c r="D36" s="56"/>
      <c r="E36" s="56"/>
      <c r="F36" s="56"/>
      <c r="G36" s="56"/>
      <c r="H36" s="56"/>
      <c r="I36" s="56"/>
      <c r="J36" s="56"/>
      <c r="K36" s="56"/>
      <c r="L36" s="56"/>
      <c r="M36" s="56"/>
      <c r="N36" s="56"/>
      <c r="O36" s="56"/>
      <c r="P36" s="56"/>
      <c r="Q36" s="56"/>
      <c r="R36" s="56"/>
      <c r="S36" s="56"/>
      <c r="T36" s="56"/>
    </row>
    <row r="37" spans="1:22" ht="57.75" customHeight="1" x14ac:dyDescent="0.25">
      <c r="A37" s="54" t="s">
        <v>3</v>
      </c>
      <c r="B37" s="54"/>
      <c r="C37" s="54" t="s">
        <v>2</v>
      </c>
      <c r="D37" s="54"/>
      <c r="E37" s="54"/>
      <c r="F37" s="54"/>
      <c r="G37" s="54"/>
      <c r="H37" s="54"/>
      <c r="I37" s="54"/>
      <c r="J37" s="54"/>
      <c r="K37" s="54"/>
      <c r="L37" s="54"/>
      <c r="M37" s="54"/>
      <c r="N37" s="54"/>
      <c r="O37" s="54"/>
      <c r="P37" s="54"/>
      <c r="Q37" s="54"/>
      <c r="R37" s="54"/>
      <c r="S37" s="54"/>
      <c r="T37" s="54"/>
    </row>
    <row r="38" spans="1:22" ht="44.25" customHeight="1" x14ac:dyDescent="0.25">
      <c r="A38" s="54" t="s">
        <v>1</v>
      </c>
      <c r="B38" s="54"/>
      <c r="C38" s="54" t="s">
        <v>0</v>
      </c>
      <c r="D38" s="54"/>
      <c r="E38" s="54"/>
      <c r="F38" s="54"/>
      <c r="G38" s="54"/>
      <c r="H38" s="54"/>
      <c r="I38" s="54"/>
      <c r="J38" s="54"/>
      <c r="K38" s="54"/>
      <c r="L38" s="54"/>
      <c r="M38" s="54"/>
      <c r="N38" s="54"/>
      <c r="O38" s="54"/>
      <c r="P38" s="54"/>
      <c r="Q38" s="54"/>
      <c r="R38" s="54"/>
      <c r="S38" s="54"/>
      <c r="T38" s="54"/>
    </row>
    <row r="39" spans="1:22" x14ac:dyDescent="0.25">
      <c r="A39" s="34"/>
      <c r="B39" s="34"/>
      <c r="C39" s="34"/>
      <c r="D39" s="34"/>
      <c r="E39" s="34"/>
      <c r="F39" s="34"/>
      <c r="G39" s="34"/>
      <c r="H39" s="34"/>
      <c r="I39" s="34"/>
      <c r="J39" s="34"/>
      <c r="K39" s="34"/>
      <c r="L39" s="34"/>
      <c r="M39" s="34"/>
      <c r="N39" s="34"/>
      <c r="O39" s="34"/>
      <c r="P39" s="34"/>
      <c r="Q39" s="34"/>
      <c r="R39" s="34"/>
      <c r="S39" s="34"/>
      <c r="T39" s="34"/>
    </row>
    <row r="40" spans="1:22" x14ac:dyDescent="0.25">
      <c r="B40" s="21"/>
      <c r="C40" s="21"/>
      <c r="D40" s="19"/>
      <c r="E40" s="15"/>
      <c r="F40" s="16"/>
      <c r="G40" s="17"/>
      <c r="H40" s="15"/>
      <c r="I40" s="15"/>
      <c r="J40" s="15"/>
      <c r="K40" s="17"/>
      <c r="L40" s="15"/>
      <c r="M40" s="15"/>
      <c r="N40" s="15"/>
      <c r="O40" s="17"/>
      <c r="P40" s="18"/>
      <c r="Q40" s="15"/>
      <c r="R40" s="15"/>
      <c r="S40" s="15"/>
      <c r="T40" s="15"/>
      <c r="U40" s="15"/>
      <c r="V40" s="15"/>
    </row>
  </sheetData>
  <mergeCells count="30">
    <mergeCell ref="A4:T4"/>
    <mergeCell ref="A5:T5"/>
    <mergeCell ref="A6:T6"/>
    <mergeCell ref="A8:D8"/>
    <mergeCell ref="E8:F8"/>
    <mergeCell ref="G8:H8"/>
    <mergeCell ref="A34:T34"/>
    <mergeCell ref="A37:B37"/>
    <mergeCell ref="C37:T37"/>
    <mergeCell ref="A31:B31"/>
    <mergeCell ref="A38:B38"/>
    <mergeCell ref="C38:T38"/>
    <mergeCell ref="C36:T36"/>
    <mergeCell ref="A35:T35"/>
    <mergeCell ref="A36:B36"/>
    <mergeCell ref="S10:S11"/>
    <mergeCell ref="T10:T11"/>
    <mergeCell ref="K10:L10"/>
    <mergeCell ref="M10:N10"/>
    <mergeCell ref="A33:T33"/>
    <mergeCell ref="O10:O11"/>
    <mergeCell ref="P10:P11"/>
    <mergeCell ref="Q10:Q11"/>
    <mergeCell ref="R10:R11"/>
    <mergeCell ref="A10:A11"/>
    <mergeCell ref="B10:B11"/>
    <mergeCell ref="C10:D10"/>
    <mergeCell ref="E10:F10"/>
    <mergeCell ref="G10:H10"/>
    <mergeCell ref="I10:J10"/>
  </mergeCells>
  <pageMargins left="0.31496062992125984" right="0.31496062992125984" top="0.74803149606299213" bottom="0.35433070866141736" header="0"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DS410</cp:lastModifiedBy>
  <cp:lastPrinted>2021-05-25T04:45:21Z</cp:lastPrinted>
  <dcterms:created xsi:type="dcterms:W3CDTF">2021-01-18T05:46:41Z</dcterms:created>
  <dcterms:modified xsi:type="dcterms:W3CDTF">2021-05-25T04:45:24Z</dcterms:modified>
</cp:coreProperties>
</file>