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988" windowHeight="7968"/>
  </bookViews>
  <sheets>
    <sheet name="Обоснование НМЦД" sheetId="1" r:id="rId1"/>
  </sheets>
  <calcPr calcId="152511"/>
</workbook>
</file>

<file path=xl/calcChain.xml><?xml version="1.0" encoding="utf-8"?>
<calcChain xmlns="http://schemas.openxmlformats.org/spreadsheetml/2006/main">
  <c r="I20" i="1"/>
  <c r="I21"/>
  <c r="I22"/>
  <c r="I19"/>
  <c r="H26"/>
  <c r="G20"/>
  <c r="G21"/>
  <c r="G22"/>
  <c r="H22" s="1"/>
  <c r="G19"/>
  <c r="E20"/>
  <c r="E21"/>
  <c r="E22"/>
  <c r="F22" s="1"/>
  <c r="E19"/>
  <c r="F14"/>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5"/>
  <c r="H24"/>
  <c r="H23"/>
  <c r="H21"/>
  <c r="H20"/>
  <c r="H19"/>
  <c r="H18"/>
  <c r="H17"/>
  <c r="H16"/>
  <c r="H15"/>
  <c r="H14"/>
  <c r="H13"/>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1"/>
  <c r="F20"/>
  <c r="F19"/>
  <c r="F18"/>
  <c r="F17"/>
  <c r="F16"/>
  <c r="F15"/>
  <c r="F13"/>
  <c r="D124" l="1"/>
  <c r="P68" l="1"/>
  <c r="O68"/>
  <c r="T68" s="1"/>
  <c r="N68"/>
  <c r="L68"/>
  <c r="P67"/>
  <c r="O67"/>
  <c r="N67"/>
  <c r="L67"/>
  <c r="P66"/>
  <c r="O66"/>
  <c r="T66" s="1"/>
  <c r="N66"/>
  <c r="L66"/>
  <c r="P65"/>
  <c r="O65"/>
  <c r="T65" s="1"/>
  <c r="N65"/>
  <c r="L65"/>
  <c r="P64"/>
  <c r="O64"/>
  <c r="T64" s="1"/>
  <c r="N64"/>
  <c r="L64"/>
  <c r="P63"/>
  <c r="O63"/>
  <c r="T63" s="1"/>
  <c r="N63"/>
  <c r="L63"/>
  <c r="P62"/>
  <c r="O62"/>
  <c r="T62" s="1"/>
  <c r="N62"/>
  <c r="L62"/>
  <c r="P61"/>
  <c r="O61"/>
  <c r="T61" s="1"/>
  <c r="N61"/>
  <c r="L61"/>
  <c r="P60"/>
  <c r="O60"/>
  <c r="T60" s="1"/>
  <c r="N60"/>
  <c r="L60"/>
  <c r="P59"/>
  <c r="O59"/>
  <c r="T59" s="1"/>
  <c r="N59"/>
  <c r="L59"/>
  <c r="P58"/>
  <c r="O58"/>
  <c r="T58" s="1"/>
  <c r="N58"/>
  <c r="L58"/>
  <c r="P57"/>
  <c r="O57"/>
  <c r="T57" s="1"/>
  <c r="N57"/>
  <c r="L57"/>
  <c r="P56"/>
  <c r="O56"/>
  <c r="T56" s="1"/>
  <c r="N56"/>
  <c r="L56"/>
  <c r="P55"/>
  <c r="O55"/>
  <c r="T55" s="1"/>
  <c r="N55"/>
  <c r="L55"/>
  <c r="P54"/>
  <c r="O54"/>
  <c r="T54" s="1"/>
  <c r="N54"/>
  <c r="L54"/>
  <c r="P53"/>
  <c r="Q53" s="1"/>
  <c r="R53" s="1"/>
  <c r="S53" s="1"/>
  <c r="O53"/>
  <c r="T53" s="1"/>
  <c r="N53"/>
  <c r="L53"/>
  <c r="P52"/>
  <c r="O52"/>
  <c r="T52" s="1"/>
  <c r="N52"/>
  <c r="L52"/>
  <c r="P51"/>
  <c r="O51"/>
  <c r="T51" s="1"/>
  <c r="N51"/>
  <c r="L51"/>
  <c r="P50"/>
  <c r="O50"/>
  <c r="T50" s="1"/>
  <c r="N50"/>
  <c r="L50"/>
  <c r="T49"/>
  <c r="P49"/>
  <c r="O49"/>
  <c r="N49"/>
  <c r="L49"/>
  <c r="P48"/>
  <c r="O48"/>
  <c r="T48" s="1"/>
  <c r="N48"/>
  <c r="L48"/>
  <c r="P47"/>
  <c r="O47"/>
  <c r="T47" s="1"/>
  <c r="N47"/>
  <c r="L47"/>
  <c r="P46"/>
  <c r="O46"/>
  <c r="T46" s="1"/>
  <c r="N46"/>
  <c r="L46"/>
  <c r="P45"/>
  <c r="O45"/>
  <c r="T45" s="1"/>
  <c r="N45"/>
  <c r="L45"/>
  <c r="P44"/>
  <c r="O44"/>
  <c r="T44" s="1"/>
  <c r="N44"/>
  <c r="L44"/>
  <c r="P43"/>
  <c r="O43"/>
  <c r="T43" s="1"/>
  <c r="N43"/>
  <c r="L43"/>
  <c r="P42"/>
  <c r="O42"/>
  <c r="T42" s="1"/>
  <c r="N42"/>
  <c r="L42"/>
  <c r="P41"/>
  <c r="O41"/>
  <c r="T41" s="1"/>
  <c r="N41"/>
  <c r="L41"/>
  <c r="P40"/>
  <c r="O40"/>
  <c r="T40" s="1"/>
  <c r="N40"/>
  <c r="L40"/>
  <c r="P39"/>
  <c r="Q39" s="1"/>
  <c r="R39" s="1"/>
  <c r="S39" s="1"/>
  <c r="O39"/>
  <c r="T39" s="1"/>
  <c r="N39"/>
  <c r="L39"/>
  <c r="P38"/>
  <c r="O38"/>
  <c r="T38" s="1"/>
  <c r="N38"/>
  <c r="L38"/>
  <c r="P37"/>
  <c r="O37"/>
  <c r="T37" s="1"/>
  <c r="N37"/>
  <c r="L37"/>
  <c r="P36"/>
  <c r="O36"/>
  <c r="T36" s="1"/>
  <c r="N36"/>
  <c r="L36"/>
  <c r="P35"/>
  <c r="Q35" s="1"/>
  <c r="R35" s="1"/>
  <c r="S35" s="1"/>
  <c r="O35"/>
  <c r="T35" s="1"/>
  <c r="N35"/>
  <c r="L35"/>
  <c r="P34"/>
  <c r="O34"/>
  <c r="T34" s="1"/>
  <c r="N34"/>
  <c r="L34"/>
  <c r="P33"/>
  <c r="O33"/>
  <c r="T33" s="1"/>
  <c r="N33"/>
  <c r="L33"/>
  <c r="T32"/>
  <c r="P32"/>
  <c r="O32"/>
  <c r="N32"/>
  <c r="L32"/>
  <c r="P31"/>
  <c r="O31"/>
  <c r="T31" s="1"/>
  <c r="N31"/>
  <c r="L31"/>
  <c r="P30"/>
  <c r="O30"/>
  <c r="T30" s="1"/>
  <c r="N30"/>
  <c r="L30"/>
  <c r="P29"/>
  <c r="O29"/>
  <c r="T29" s="1"/>
  <c r="N29"/>
  <c r="L29"/>
  <c r="P28"/>
  <c r="O28"/>
  <c r="T28" s="1"/>
  <c r="N28"/>
  <c r="L28"/>
  <c r="P27"/>
  <c r="O27"/>
  <c r="T27" s="1"/>
  <c r="N27"/>
  <c r="L27"/>
  <c r="P26"/>
  <c r="O26"/>
  <c r="T26" s="1"/>
  <c r="N26"/>
  <c r="L26"/>
  <c r="P25"/>
  <c r="O25"/>
  <c r="T25" s="1"/>
  <c r="N25"/>
  <c r="L25"/>
  <c r="P24"/>
  <c r="O24"/>
  <c r="T24" s="1"/>
  <c r="N24"/>
  <c r="L24"/>
  <c r="P23"/>
  <c r="Q23" s="1"/>
  <c r="R23" s="1"/>
  <c r="S23" s="1"/>
  <c r="O23"/>
  <c r="T23" s="1"/>
  <c r="N23"/>
  <c r="L23"/>
  <c r="P22"/>
  <c r="O22"/>
  <c r="T22" s="1"/>
  <c r="N22"/>
  <c r="L22"/>
  <c r="P21"/>
  <c r="O21"/>
  <c r="T21" s="1"/>
  <c r="N21"/>
  <c r="L21"/>
  <c r="P20"/>
  <c r="O20"/>
  <c r="T20" s="1"/>
  <c r="N20"/>
  <c r="L20"/>
  <c r="P19"/>
  <c r="O19"/>
  <c r="T19" s="1"/>
  <c r="N19"/>
  <c r="L19"/>
  <c r="P18"/>
  <c r="O18"/>
  <c r="T18" s="1"/>
  <c r="N18"/>
  <c r="L18"/>
  <c r="P17"/>
  <c r="O17"/>
  <c r="T17" s="1"/>
  <c r="N17"/>
  <c r="L17"/>
  <c r="T16"/>
  <c r="P16"/>
  <c r="O16"/>
  <c r="N16"/>
  <c r="L16"/>
  <c r="P15"/>
  <c r="O15"/>
  <c r="T15" s="1"/>
  <c r="N15"/>
  <c r="L15"/>
  <c r="P14"/>
  <c r="O14"/>
  <c r="T14" s="1"/>
  <c r="N14"/>
  <c r="L14"/>
  <c r="Q19" l="1"/>
  <c r="R19" s="1"/>
  <c r="S19" s="1"/>
  <c r="Q24"/>
  <c r="R24" s="1"/>
  <c r="S24" s="1"/>
  <c r="Q62"/>
  <c r="R62" s="1"/>
  <c r="S62" s="1"/>
  <c r="Q40"/>
  <c r="R40" s="1"/>
  <c r="S40" s="1"/>
  <c r="Q54"/>
  <c r="R54" s="1"/>
  <c r="S54" s="1"/>
  <c r="Q55"/>
  <c r="R55" s="1"/>
  <c r="S55" s="1"/>
  <c r="Q56"/>
  <c r="R56" s="1"/>
  <c r="S56" s="1"/>
  <c r="Q27"/>
  <c r="R27" s="1"/>
  <c r="S27" s="1"/>
  <c r="Q42"/>
  <c r="R42" s="1"/>
  <c r="S42" s="1"/>
  <c r="Q15"/>
  <c r="R15" s="1"/>
  <c r="S15" s="1"/>
  <c r="Q16"/>
  <c r="R16" s="1"/>
  <c r="S16" s="1"/>
  <c r="Q31"/>
  <c r="R31" s="1"/>
  <c r="S31" s="1"/>
  <c r="Q32"/>
  <c r="R32" s="1"/>
  <c r="S32" s="1"/>
  <c r="Q46"/>
  <c r="R46" s="1"/>
  <c r="S46" s="1"/>
  <c r="Q49"/>
  <c r="R49" s="1"/>
  <c r="S49" s="1"/>
  <c r="Q66"/>
  <c r="R66" s="1"/>
  <c r="S66" s="1"/>
  <c r="Q67"/>
  <c r="Q17"/>
  <c r="R17" s="1"/>
  <c r="S17" s="1"/>
  <c r="Q25"/>
  <c r="R25" s="1"/>
  <c r="S25" s="1"/>
  <c r="Q33"/>
  <c r="R33" s="1"/>
  <c r="S33" s="1"/>
  <c r="Q41"/>
  <c r="R41" s="1"/>
  <c r="S41" s="1"/>
  <c r="Q57"/>
  <c r="R57" s="1"/>
  <c r="S57" s="1"/>
  <c r="Q59"/>
  <c r="R59" s="1"/>
  <c r="S59" s="1"/>
  <c r="Q60"/>
  <c r="R60" s="1"/>
  <c r="S60" s="1"/>
  <c r="Q20"/>
  <c r="R20" s="1"/>
  <c r="S20" s="1"/>
  <c r="Q28"/>
  <c r="R28" s="1"/>
  <c r="S28" s="1"/>
  <c r="Q36"/>
  <c r="R36" s="1"/>
  <c r="S36" s="1"/>
  <c r="Q50"/>
  <c r="R50" s="1"/>
  <c r="S50" s="1"/>
  <c r="Q51"/>
  <c r="R51" s="1"/>
  <c r="S51" s="1"/>
  <c r="Q52"/>
  <c r="R52" s="1"/>
  <c r="S52" s="1"/>
  <c r="Q61"/>
  <c r="R61" s="1"/>
  <c r="S61" s="1"/>
  <c r="Q21"/>
  <c r="R21" s="1"/>
  <c r="S21" s="1"/>
  <c r="Q29"/>
  <c r="R29" s="1"/>
  <c r="S29" s="1"/>
  <c r="Q37"/>
  <c r="R37" s="1"/>
  <c r="S37" s="1"/>
  <c r="Q43"/>
  <c r="R43" s="1"/>
  <c r="S43" s="1"/>
  <c r="Q44"/>
  <c r="R44" s="1"/>
  <c r="S44" s="1"/>
  <c r="Q65"/>
  <c r="R65" s="1"/>
  <c r="S65" s="1"/>
  <c r="Q14"/>
  <c r="R14" s="1"/>
  <c r="S14" s="1"/>
  <c r="Q18"/>
  <c r="R18" s="1"/>
  <c r="S18" s="1"/>
  <c r="Q22"/>
  <c r="R22" s="1"/>
  <c r="S22" s="1"/>
  <c r="Q26"/>
  <c r="R26" s="1"/>
  <c r="S26" s="1"/>
  <c r="Q30"/>
  <c r="R30" s="1"/>
  <c r="S30" s="1"/>
  <c r="Q34"/>
  <c r="R34" s="1"/>
  <c r="S34" s="1"/>
  <c r="Q38"/>
  <c r="R38" s="1"/>
  <c r="S38" s="1"/>
  <c r="Q47"/>
  <c r="R47" s="1"/>
  <c r="S47" s="1"/>
  <c r="Q48"/>
  <c r="R48" s="1"/>
  <c r="S48" s="1"/>
  <c r="Q63"/>
  <c r="R63" s="1"/>
  <c r="S63" s="1"/>
  <c r="Q64"/>
  <c r="R64" s="1"/>
  <c r="S64" s="1"/>
  <c r="R67"/>
  <c r="S67" s="1"/>
  <c r="Q45"/>
  <c r="R45" s="1"/>
  <c r="S45" s="1"/>
  <c r="Q58"/>
  <c r="R58" s="1"/>
  <c r="S58" s="1"/>
  <c r="Q68"/>
  <c r="R68" s="1"/>
  <c r="S68" s="1"/>
  <c r="T67"/>
  <c r="L13"/>
  <c r="N13"/>
  <c r="O13"/>
  <c r="T13" s="1"/>
  <c r="P13"/>
  <c r="Q13" s="1"/>
  <c r="L69"/>
  <c r="N69"/>
  <c r="O69"/>
  <c r="T69" s="1"/>
  <c r="P69"/>
  <c r="Q69" s="1"/>
  <c r="R69" s="1"/>
  <c r="S69" s="1"/>
  <c r="L70"/>
  <c r="N70"/>
  <c r="O70"/>
  <c r="T70" s="1"/>
  <c r="P70"/>
  <c r="Q70" s="1"/>
  <c r="R70" s="1"/>
  <c r="S70" s="1"/>
  <c r="L71"/>
  <c r="N71"/>
  <c r="O71"/>
  <c r="T71" s="1"/>
  <c r="P71"/>
  <c r="Q71" s="1"/>
  <c r="L72"/>
  <c r="N72"/>
  <c r="O72"/>
  <c r="T72" s="1"/>
  <c r="P72"/>
  <c r="Q72" s="1"/>
  <c r="L73"/>
  <c r="N73"/>
  <c r="O73"/>
  <c r="T73" s="1"/>
  <c r="P73"/>
  <c r="L74"/>
  <c r="N74"/>
  <c r="O74"/>
  <c r="T74" s="1"/>
  <c r="P74"/>
  <c r="L75"/>
  <c r="N75"/>
  <c r="O75"/>
  <c r="T75" s="1"/>
  <c r="P75"/>
  <c r="L76"/>
  <c r="N76"/>
  <c r="O76"/>
  <c r="T76" s="1"/>
  <c r="P76"/>
  <c r="L77"/>
  <c r="N77"/>
  <c r="O77"/>
  <c r="T77" s="1"/>
  <c r="P77"/>
  <c r="L78"/>
  <c r="N78"/>
  <c r="O78"/>
  <c r="T78" s="1"/>
  <c r="P78"/>
  <c r="L79"/>
  <c r="N79"/>
  <c r="O79"/>
  <c r="T79" s="1"/>
  <c r="P79"/>
  <c r="L80"/>
  <c r="N80"/>
  <c r="O80"/>
  <c r="T80" s="1"/>
  <c r="P80"/>
  <c r="Q80" s="1"/>
  <c r="R80" s="1"/>
  <c r="S80" s="1"/>
  <c r="L81"/>
  <c r="N81"/>
  <c r="O81"/>
  <c r="T81" s="1"/>
  <c r="P81"/>
  <c r="L82"/>
  <c r="N82"/>
  <c r="O82"/>
  <c r="T82" s="1"/>
  <c r="P82"/>
  <c r="L83"/>
  <c r="N83"/>
  <c r="O83"/>
  <c r="T83" s="1"/>
  <c r="P83"/>
  <c r="L84"/>
  <c r="N84"/>
  <c r="O84"/>
  <c r="T84" s="1"/>
  <c r="P84"/>
  <c r="L85"/>
  <c r="N85"/>
  <c r="O85"/>
  <c r="T85" s="1"/>
  <c r="P85"/>
  <c r="L86"/>
  <c r="N86"/>
  <c r="O86"/>
  <c r="T86" s="1"/>
  <c r="P86"/>
  <c r="Q86" s="1"/>
  <c r="R86" s="1"/>
  <c r="S86" s="1"/>
  <c r="L87"/>
  <c r="N87"/>
  <c r="O87"/>
  <c r="T87" s="1"/>
  <c r="P87"/>
  <c r="Q87" s="1"/>
  <c r="L88"/>
  <c r="N88"/>
  <c r="O88"/>
  <c r="T88" s="1"/>
  <c r="P88"/>
  <c r="L89"/>
  <c r="N89"/>
  <c r="O89"/>
  <c r="T89" s="1"/>
  <c r="P89"/>
  <c r="L90"/>
  <c r="N90"/>
  <c r="O90"/>
  <c r="T90" s="1"/>
  <c r="P90"/>
  <c r="L91"/>
  <c r="N91"/>
  <c r="O91"/>
  <c r="T91" s="1"/>
  <c r="P91"/>
  <c r="L92"/>
  <c r="N92"/>
  <c r="O92"/>
  <c r="T92" s="1"/>
  <c r="P92"/>
  <c r="Q92" s="1"/>
  <c r="R92" s="1"/>
  <c r="S92" s="1"/>
  <c r="L93"/>
  <c r="N93"/>
  <c r="O93"/>
  <c r="T93" s="1"/>
  <c r="P93"/>
  <c r="L94"/>
  <c r="N94"/>
  <c r="O94"/>
  <c r="T94" s="1"/>
  <c r="P94"/>
  <c r="L95"/>
  <c r="N95"/>
  <c r="O95"/>
  <c r="T95" s="1"/>
  <c r="P95"/>
  <c r="L96"/>
  <c r="N96"/>
  <c r="O96"/>
  <c r="T96" s="1"/>
  <c r="P96"/>
  <c r="L97"/>
  <c r="N97"/>
  <c r="O97"/>
  <c r="T97" s="1"/>
  <c r="P97"/>
  <c r="L98"/>
  <c r="N98"/>
  <c r="O98"/>
  <c r="T98" s="1"/>
  <c r="P98"/>
  <c r="L99"/>
  <c r="N99"/>
  <c r="O99"/>
  <c r="T99" s="1"/>
  <c r="P99"/>
  <c r="L100"/>
  <c r="N100"/>
  <c r="O100"/>
  <c r="T100" s="1"/>
  <c r="P100"/>
  <c r="L101"/>
  <c r="N101"/>
  <c r="O101"/>
  <c r="T101" s="1"/>
  <c r="P101"/>
  <c r="L102"/>
  <c r="N102"/>
  <c r="O102"/>
  <c r="T102" s="1"/>
  <c r="P102"/>
  <c r="L103"/>
  <c r="N103"/>
  <c r="O103"/>
  <c r="T103" s="1"/>
  <c r="P103"/>
  <c r="L104"/>
  <c r="N104"/>
  <c r="O104"/>
  <c r="T104" s="1"/>
  <c r="P104"/>
  <c r="L105"/>
  <c r="N105"/>
  <c r="O105"/>
  <c r="T105" s="1"/>
  <c r="P105"/>
  <c r="L106"/>
  <c r="N106"/>
  <c r="O106"/>
  <c r="T106" s="1"/>
  <c r="P106"/>
  <c r="L107"/>
  <c r="N107"/>
  <c r="O107"/>
  <c r="T107" s="1"/>
  <c r="P107"/>
  <c r="L108"/>
  <c r="N108"/>
  <c r="O108"/>
  <c r="T108" s="1"/>
  <c r="P108"/>
  <c r="L109"/>
  <c r="N109"/>
  <c r="O109"/>
  <c r="T109" s="1"/>
  <c r="P109"/>
  <c r="L110"/>
  <c r="N110"/>
  <c r="O110"/>
  <c r="T110" s="1"/>
  <c r="P110"/>
  <c r="L111"/>
  <c r="N111"/>
  <c r="O111"/>
  <c r="T111" s="1"/>
  <c r="P111"/>
  <c r="L112"/>
  <c r="N112"/>
  <c r="O112"/>
  <c r="T112" s="1"/>
  <c r="P112"/>
  <c r="L113"/>
  <c r="N113"/>
  <c r="O113"/>
  <c r="T113" s="1"/>
  <c r="P113"/>
  <c r="L114"/>
  <c r="N114"/>
  <c r="O114"/>
  <c r="T114" s="1"/>
  <c r="P114"/>
  <c r="L115"/>
  <c r="N115"/>
  <c r="O115"/>
  <c r="T115" s="1"/>
  <c r="P115"/>
  <c r="L116"/>
  <c r="N116"/>
  <c r="O116"/>
  <c r="T116" s="1"/>
  <c r="P116"/>
  <c r="L117"/>
  <c r="N117"/>
  <c r="O117"/>
  <c r="T117" s="1"/>
  <c r="P117"/>
  <c r="L118"/>
  <c r="N118"/>
  <c r="O118"/>
  <c r="T118" s="1"/>
  <c r="P118"/>
  <c r="F119"/>
  <c r="H119"/>
  <c r="J119"/>
  <c r="L119"/>
  <c r="N119"/>
  <c r="O119"/>
  <c r="T119" s="1"/>
  <c r="P119"/>
  <c r="Q119" s="1"/>
  <c r="F120"/>
  <c r="H120"/>
  <c r="J120"/>
  <c r="L120"/>
  <c r="N120"/>
  <c r="O120"/>
  <c r="T120" s="1"/>
  <c r="P120"/>
  <c r="Q120" s="1"/>
  <c r="F121"/>
  <c r="H121"/>
  <c r="J121"/>
  <c r="L121"/>
  <c r="N121"/>
  <c r="O121"/>
  <c r="T121" s="1"/>
  <c r="P121"/>
  <c r="Q121" s="1"/>
  <c r="R121" s="1"/>
  <c r="S121" s="1"/>
  <c r="F122"/>
  <c r="H122"/>
  <c r="J122"/>
  <c r="L122"/>
  <c r="N122"/>
  <c r="O122"/>
  <c r="T122" s="1"/>
  <c r="P122"/>
  <c r="Q122" s="1"/>
  <c r="Q88" l="1"/>
  <c r="Q101"/>
  <c r="Q100"/>
  <c r="R100" s="1"/>
  <c r="S100" s="1"/>
  <c r="Q99"/>
  <c r="R99" s="1"/>
  <c r="S99" s="1"/>
  <c r="Q98"/>
  <c r="R98" s="1"/>
  <c r="S98" s="1"/>
  <c r="Q97"/>
  <c r="R97" s="1"/>
  <c r="S97" s="1"/>
  <c r="Q95"/>
  <c r="Q94"/>
  <c r="R94" s="1"/>
  <c r="S94" s="1"/>
  <c r="Q93"/>
  <c r="R93" s="1"/>
  <c r="S93" s="1"/>
  <c r="T124"/>
  <c r="Q85"/>
  <c r="R85" s="1"/>
  <c r="S85" s="1"/>
  <c r="Q118"/>
  <c r="R118" s="1"/>
  <c r="S118" s="1"/>
  <c r="Q117"/>
  <c r="R117" s="1"/>
  <c r="S117" s="1"/>
  <c r="Q116"/>
  <c r="Q115"/>
  <c r="Q114"/>
  <c r="Q113"/>
  <c r="R113" s="1"/>
  <c r="S113" s="1"/>
  <c r="Q112"/>
  <c r="R112" s="1"/>
  <c r="S112" s="1"/>
  <c r="Q111"/>
  <c r="R111" s="1"/>
  <c r="S111" s="1"/>
  <c r="Q110"/>
  <c r="R110" s="1"/>
  <c r="S110" s="1"/>
  <c r="Q109"/>
  <c r="R109" s="1"/>
  <c r="S109" s="1"/>
  <c r="Q108"/>
  <c r="R108" s="1"/>
  <c r="S108" s="1"/>
  <c r="Q107"/>
  <c r="R107" s="1"/>
  <c r="S107" s="1"/>
  <c r="Q106"/>
  <c r="Q105"/>
  <c r="R105" s="1"/>
  <c r="S105" s="1"/>
  <c r="Q104"/>
  <c r="Q103"/>
  <c r="Q102"/>
  <c r="R102" s="1"/>
  <c r="S102" s="1"/>
  <c r="Q84"/>
  <c r="R84" s="1"/>
  <c r="S84" s="1"/>
  <c r="Q83"/>
  <c r="Q82"/>
  <c r="Q81"/>
  <c r="R81" s="1"/>
  <c r="S81" s="1"/>
  <c r="R122"/>
  <c r="S122" s="1"/>
  <c r="Q96"/>
  <c r="R96" s="1"/>
  <c r="S96" s="1"/>
  <c r="Q91"/>
  <c r="R91" s="1"/>
  <c r="S91" s="1"/>
  <c r="Q90"/>
  <c r="R90" s="1"/>
  <c r="S90" s="1"/>
  <c r="Q89"/>
  <c r="Q79"/>
  <c r="R79" s="1"/>
  <c r="S79" s="1"/>
  <c r="Q78"/>
  <c r="R78" s="1"/>
  <c r="S78" s="1"/>
  <c r="Q77"/>
  <c r="R77" s="1"/>
  <c r="S77" s="1"/>
  <c r="Q76"/>
  <c r="R76" s="1"/>
  <c r="S76" s="1"/>
  <c r="Q75"/>
  <c r="R75" s="1"/>
  <c r="S75" s="1"/>
  <c r="Q74"/>
  <c r="Q73"/>
  <c r="R73" s="1"/>
  <c r="S73" s="1"/>
  <c r="R115"/>
  <c r="S115" s="1"/>
  <c r="R116"/>
  <c r="S116" s="1"/>
  <c r="R106"/>
  <c r="S106" s="1"/>
  <c r="R89"/>
  <c r="S89" s="1"/>
  <c r="R83"/>
  <c r="S83" s="1"/>
  <c r="R74"/>
  <c r="S74" s="1"/>
  <c r="R104"/>
  <c r="S104" s="1"/>
  <c r="R88"/>
  <c r="S88" s="1"/>
  <c r="R72"/>
  <c r="S72" s="1"/>
  <c r="R13"/>
  <c r="S13" s="1"/>
  <c r="R101"/>
  <c r="S101" s="1"/>
  <c r="R120"/>
  <c r="S120" s="1"/>
  <c r="R119"/>
  <c r="S119" s="1"/>
  <c r="R114"/>
  <c r="S114" s="1"/>
  <c r="R103"/>
  <c r="S103" s="1"/>
  <c r="R87"/>
  <c r="S87" s="1"/>
  <c r="R82"/>
  <c r="S82" s="1"/>
  <c r="R71"/>
  <c r="S71" s="1"/>
  <c r="R95"/>
  <c r="S95" s="1"/>
  <c r="O123" l="1"/>
  <c r="F123" l="1"/>
  <c r="H123"/>
  <c r="J123"/>
  <c r="L123"/>
  <c r="N123"/>
  <c r="T123"/>
  <c r="P123"/>
  <c r="Q123" l="1"/>
  <c r="R123" s="1"/>
  <c r="S123" s="1"/>
  <c r="E8"/>
</calcChain>
</file>

<file path=xl/sharedStrings.xml><?xml version="1.0" encoding="utf-8"?>
<sst xmlns="http://schemas.openxmlformats.org/spreadsheetml/2006/main" count="262" uniqueCount="151">
  <si>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</si>
  <si>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</si>
  <si>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</si>
  <si>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</si>
  <si>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</si>
  <si>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</si>
  <si>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</si>
  <si>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</si>
  <si>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</si>
  <si>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вх. № 12/21 от 14.01.2021</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</si>
  <si>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</si>
  <si>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</si>
  <si>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</si>
  <si>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</si>
  <si>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</si>
  <si>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</si>
  <si>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</si>
  <si>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</si>
  <si>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</si>
  <si>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</si>
  <si>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</si>
  <si>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Приложение №1</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</si>
  <si>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</si>
  <si>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</si>
  <si>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</si>
  <si>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</si>
  <si>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</si>
  <si>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</si>
  <si>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</si>
  <si>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</si>
  <si>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</si>
  <si>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</si>
  <si>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</si>
  <si>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</si>
  <si>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</si>
  <si>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от 29.01.2021</t>
  </si>
  <si>
    <t>от 21.12.2020</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</si>
  <si>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</si>
  <si>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заключаемого на поставку канцелярских принадлежностей</t>
  </si>
  <si>
    <t>Антистеплер</t>
  </si>
  <si>
    <t>шт</t>
  </si>
  <si>
    <t>Блок-кубик 90х90 мм в пластиковом боксе</t>
  </si>
  <si>
    <t>Блокнот А5 на спирали 60 листов клетка</t>
  </si>
  <si>
    <t>Бумага для записей 75х75 мм с липким краем</t>
  </si>
  <si>
    <t>Бумага для записей 90х90 мм</t>
  </si>
  <si>
    <t>Бумага для офисного оборудования и множительной техники, формат А4, плотность 80 г/м2, белизна не менее 146%, 500л/пач</t>
  </si>
  <si>
    <t>пачка</t>
  </si>
  <si>
    <t>Бумага для офисной техники А4 голубая 100 листов</t>
  </si>
  <si>
    <t>Бумага для офисной техники А4 желтая 100 листов</t>
  </si>
  <si>
    <t>Бумага для офисной техники А4 зеленая 100 листов</t>
  </si>
  <si>
    <t>Бумага для офисной техники А4 розовая 100 листов</t>
  </si>
  <si>
    <t>Бумага для офисной техники А4 цветная 250 листов</t>
  </si>
  <si>
    <t>Бумага для офисной техники А4 цветная 500 листов</t>
  </si>
  <si>
    <t>Бумага цветная А4 10 листов</t>
  </si>
  <si>
    <t>Бумага цветная А4 двусторонняя 20 листов</t>
  </si>
  <si>
    <t>Ватман А2</t>
  </si>
  <si>
    <t>лист</t>
  </si>
  <si>
    <t>Грифели для автоматических карандашей 0.5 мм 12 шт</t>
  </si>
  <si>
    <t>набор</t>
  </si>
  <si>
    <t>Дырокол с линейкой на 10 листов</t>
  </si>
  <si>
    <t>Ежедневник А4 датированный</t>
  </si>
  <si>
    <t>Зажим канцелярский 25 мм</t>
  </si>
  <si>
    <t>Зажим канцелярский 51 мм</t>
  </si>
  <si>
    <t>Закладки 50х12 мм 5 цветов полупрозрачные с липким краем</t>
  </si>
  <si>
    <t>Калькулятор настольный 16 разрядов</t>
  </si>
  <si>
    <t>Карандаш цветной 18 цветов</t>
  </si>
  <si>
    <t>Карандаш черно-графитный 10 шт</t>
  </si>
  <si>
    <t>Карандаш черно-графитный с ластиком ТМ</t>
  </si>
  <si>
    <t>Картон белый А4 20 листов</t>
  </si>
  <si>
    <t>Картон цветной А3 10 листов</t>
  </si>
  <si>
    <t>Картон цветной А4 20 листов</t>
  </si>
  <si>
    <t>Кисть художественная № 10 щетина</t>
  </si>
  <si>
    <t>Кисть художественная № 4 белка</t>
  </si>
  <si>
    <t>Клей - карандаш 20 гр</t>
  </si>
  <si>
    <t>Клей ПВА 150 гр с дозатором</t>
  </si>
  <si>
    <t>Клей ПВА 85 гр с дозатором</t>
  </si>
  <si>
    <t>Клей силикатный 110 мл</t>
  </si>
  <si>
    <t>Клейкая лента (скотч) 12мм х 33м</t>
  </si>
  <si>
    <t>Клейкая лента (скотч) 50мм х 66м</t>
  </si>
  <si>
    <t>Книга канцелярская клетка 120 листов</t>
  </si>
  <si>
    <t>Книга канцелярская клетка 192 листа</t>
  </si>
  <si>
    <t>Книга канцелярская клетка 48 листов</t>
  </si>
  <si>
    <t>Книга канцелярская клетка 96 листов</t>
  </si>
  <si>
    <t>Кнопки - гвоздики 100 шт</t>
  </si>
  <si>
    <t>упаковка</t>
  </si>
  <si>
    <t>Конверт канцелярский С4 клапан прямоугольный отрывная силиконовая лента</t>
  </si>
  <si>
    <t>Конверт канцелярский С5 клапан прямоугольный отрывная силиконовая лента</t>
  </si>
  <si>
    <t>Корректор (лента) 5мм х 8м</t>
  </si>
  <si>
    <t>Корректор - ручка</t>
  </si>
  <si>
    <t>Корректор жидкий 20 мл</t>
  </si>
  <si>
    <t>Краски (акварель) 24 цвета</t>
  </si>
  <si>
    <t>Краски (гуашь) 12 цветов х 20 мл</t>
  </si>
  <si>
    <t>Краски (масло) 12 цветов</t>
  </si>
  <si>
    <t>Ластик для карандашей</t>
  </si>
  <si>
    <t>Линейка пластмассовая 30 см</t>
  </si>
  <si>
    <t>Лоток для бумаг вертикальный</t>
  </si>
  <si>
    <t>Маркер перманентный 4 шт</t>
  </si>
  <si>
    <t>Маркер текстовый 4 шт</t>
  </si>
  <si>
    <t xml:space="preserve">Нож канцелярский </t>
  </si>
  <si>
    <t>Ножницы канцелярские 140 мм</t>
  </si>
  <si>
    <t>Офисный набор 12 предметов</t>
  </si>
  <si>
    <t>Пакет пластиковый А4 на молнии</t>
  </si>
  <si>
    <t>Папка - планшет А4 прижим сверху</t>
  </si>
  <si>
    <t>Папка - уголок А4</t>
  </si>
  <si>
    <t>Папка А4 на резинках пластик</t>
  </si>
  <si>
    <t>Папка для составления каталогов 10 вкладышей</t>
  </si>
  <si>
    <t>Папка для составления каталогов 20 вкладышей</t>
  </si>
  <si>
    <t>Папка для составления каталогов 30 вкладышей</t>
  </si>
  <si>
    <t>Папка для составления каталогов 40 вкладышей</t>
  </si>
  <si>
    <t>Папка на 2 кольцах пластик</t>
  </si>
  <si>
    <t>Папка регистратор для бумаг 50 мм картон</t>
  </si>
  <si>
    <t>Папка регистратор для бумаг 75 мм картон</t>
  </si>
  <si>
    <t>Папка регистратор для бумаг 80 мм картон</t>
  </si>
  <si>
    <t>Папка скоросшиватель "Дело"</t>
  </si>
  <si>
    <t>Папка скоросшиватель А4 с прозрачным верхом</t>
  </si>
  <si>
    <t>Подушка для смачивания пальцев гелевая</t>
  </si>
  <si>
    <t>Резинка банковская 100 шт</t>
  </si>
  <si>
    <t>Ручка автоматическая синий стержнень</t>
  </si>
  <si>
    <t>Ручка гелевая синий стержень</t>
  </si>
  <si>
    <t>Ручка гелевая цветная 10 шт</t>
  </si>
  <si>
    <t>Ручка гелевая цветная 4 шт</t>
  </si>
  <si>
    <t>Ручка гелевая черный стержень</t>
  </si>
  <si>
    <t>Ручка шариковая с подставкой на липкой основе</t>
  </si>
  <si>
    <t>Ручка шариковая синий стержень</t>
  </si>
  <si>
    <t>Ручка шариковая цветная 4 шт</t>
  </si>
  <si>
    <t>Скобы для степлера № 10 1000 шт</t>
  </si>
  <si>
    <t>Скобы для степлера № 24/6 1000 шт</t>
  </si>
  <si>
    <t>Скрепки 28 мм 100 шт</t>
  </si>
  <si>
    <t>Скрепки 50 мм 50 шт</t>
  </si>
  <si>
    <t>Степлер № 24/6</t>
  </si>
  <si>
    <t>Стержень для ручки гелевой синий</t>
  </si>
  <si>
    <t>Стержень для ручки шариковой синий 135 мм</t>
  </si>
  <si>
    <t>Тетрадь общая А4 клетка 48 листов</t>
  </si>
  <si>
    <t>Тетрадь общая А4 клетка 96 листов</t>
  </si>
  <si>
    <t>Тетрадь общая А5 клетка 48 листов</t>
  </si>
  <si>
    <t>Тетрадь общая А5 клетка 60 листов</t>
  </si>
  <si>
    <t>Тетрадь общая А5 клетка 96 листов</t>
  </si>
  <si>
    <t>Тетрадь школьная А5 клетка 12 листов</t>
  </si>
  <si>
    <t>Тетрадь школьная А5 клетка 18 листов</t>
  </si>
  <si>
    <t>Точилка для карандашей</t>
  </si>
  <si>
    <t>Файл А4 (100 шт)</t>
  </si>
  <si>
    <t>Файл А4 с расширением 25 мм</t>
  </si>
  <si>
    <t>Фломастеры 12 цветов</t>
  </si>
  <si>
    <t>Фломастеры 24 цвета</t>
  </si>
  <si>
    <t>Шило канцелярское</t>
  </si>
  <si>
    <t>Штемпельная краска синяя 50 мл</t>
  </si>
  <si>
    <t>Штемпельная краска фиолетовая 28 мл</t>
  </si>
  <si>
    <t>Бумага для записей 38х50 мм с липким краем</t>
  </si>
  <si>
    <t>Бумага для записей 76х127 мм с липким краем</t>
  </si>
  <si>
    <t>от 17.02.2021</t>
  </si>
  <si>
    <t>от 18.02.2021</t>
  </si>
</sst>
</file>

<file path=xl/styles.xml><?xml version="1.0" encoding="utf-8"?>
<styleSheet xmlns="http://schemas.openxmlformats.org/spreadsheetml/2006/main">
  <numFmts count="2">
    <numFmt numFmtId="164" formatCode="#,##0.0000"/>
    <numFmt numFmtId="165" formatCode="#,##0.00_р_."/>
  </numFmts>
  <fonts count="19">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1"/>
      <color rgb="FF0000FF"/>
      <name val="Times New Roman"/>
      <family val="1"/>
      <charset val="204"/>
    </font>
    <font>
      <b/>
      <sz val="12"/>
      <name val="Times New Roman"/>
      <family val="1"/>
      <charset val="204"/>
    </font>
    <font>
      <sz val="9"/>
      <color theme="1"/>
      <name val="Times New Roman"/>
      <family val="1"/>
      <charset val="204"/>
    </font>
    <font>
      <sz val="10"/>
      <color rgb="FF0000FF"/>
      <name val="Times New Roman"/>
      <family val="1"/>
      <charset val="204"/>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5" fillId="0" borderId="0" xfId="0" applyFont="1" applyAlignment="1">
      <alignment vertical="top"/>
    </xf>
    <xf numFmtId="0" fontId="15" fillId="0" borderId="0" xfId="0" applyFont="1" applyAlignment="1">
      <alignment horizontal="right" vertical="top"/>
    </xf>
    <xf numFmtId="0" fontId="14"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7" fillId="0" borderId="0" xfId="0" applyFont="1" applyAlignment="1">
      <alignment vertical="top"/>
    </xf>
    <xf numFmtId="0" fontId="18" fillId="0" borderId="0" xfId="0" applyFont="1" applyAlignment="1">
      <alignment horizontal="right" vertical="top"/>
    </xf>
    <xf numFmtId="0" fontId="9" fillId="0" borderId="0" xfId="0" applyFont="1" applyAlignment="1">
      <alignment horizontal="right" vertical="top"/>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15" fillId="0" borderId="0" xfId="0" applyFont="1" applyAlignment="1">
      <alignment horizontal="left" vertical="top"/>
    </xf>
    <xf numFmtId="0" fontId="10" fillId="0" borderId="0" xfId="0" applyFont="1" applyAlignment="1">
      <alignment horizontal="left" vertical="top"/>
    </xf>
    <xf numFmtId="0" fontId="17"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horizontal="left" vertical="top"/>
    </xf>
    <xf numFmtId="4" fontId="10" fillId="0" borderId="0" xfId="0" applyNumberFormat="1" applyFont="1" applyAlignment="1">
      <alignment vertical="top"/>
    </xf>
    <xf numFmtId="4" fontId="6" fillId="2" borderId="1" xfId="0" applyNumberFormat="1" applyFont="1" applyFill="1" applyBorder="1" applyAlignment="1">
      <alignment vertical="top"/>
    </xf>
    <xf numFmtId="4" fontId="7" fillId="2" borderId="1" xfId="0" applyNumberFormat="1" applyFont="1" applyFill="1" applyBorder="1" applyAlignment="1">
      <alignment vertical="top" wrapText="1"/>
    </xf>
    <xf numFmtId="0" fontId="14" fillId="0" borderId="0" xfId="0" applyFont="1" applyAlignment="1">
      <alignment horizontal="center" vertical="top" wrapText="1"/>
    </xf>
    <xf numFmtId="165" fontId="12" fillId="0" borderId="0" xfId="0" applyNumberFormat="1" applyFont="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165" fontId="8" fillId="0" borderId="1" xfId="0" applyNumberFormat="1" applyFont="1" applyBorder="1" applyAlignment="1">
      <alignment horizontal="center" vertical="top" wrapText="1"/>
    </xf>
    <xf numFmtId="165" fontId="16" fillId="2"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wrapText="1"/>
    </xf>
    <xf numFmtId="0" fontId="3" fillId="0" borderId="1" xfId="0" applyNumberFormat="1" applyFont="1" applyBorder="1" applyAlignment="1">
      <alignment horizontal="justify" vertical="top" wrapText="1"/>
    </xf>
    <xf numFmtId="0" fontId="12" fillId="2" borderId="0" xfId="0" applyFont="1" applyFill="1" applyAlignment="1">
      <alignment horizontal="left" vertical="top" wrapText="1"/>
    </xf>
    <xf numFmtId="165" fontId="13" fillId="2" borderId="0" xfId="0" applyNumberFormat="1" applyFont="1" applyFill="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128</xdr:row>
      <xdr:rowOff>998367</xdr:rowOff>
    </xdr:from>
    <xdr:to>
      <xdr:col>3</xdr:col>
      <xdr:colOff>228600</xdr:colOff>
      <xdr:row>128</xdr:row>
      <xdr:rowOff>1262137</xdr:rowOff>
    </xdr:to>
    <xdr:pic>
      <xdr:nvPicPr>
        <xdr:cNvPr id="2" name="Picture 39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130</xdr:row>
      <xdr:rowOff>211455</xdr:rowOff>
    </xdr:from>
    <xdr:to>
      <xdr:col>3</xdr:col>
      <xdr:colOff>495301</xdr:colOff>
      <xdr:row>130</xdr:row>
      <xdr:rowOff>563880</xdr:rowOff>
    </xdr:to>
    <xdr:pic>
      <xdr:nvPicPr>
        <xdr:cNvPr id="3"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129</xdr:row>
      <xdr:rowOff>422036</xdr:rowOff>
    </xdr:from>
    <xdr:to>
      <xdr:col>4</xdr:col>
      <xdr:colOff>507636</xdr:colOff>
      <xdr:row>129</xdr:row>
      <xdr:rowOff>422910</xdr:rowOff>
    </xdr:to>
    <xdr:pic>
      <xdr:nvPicPr>
        <xdr:cNvPr id="4"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130</xdr:row>
      <xdr:rowOff>211455</xdr:rowOff>
    </xdr:from>
    <xdr:to>
      <xdr:col>3</xdr:col>
      <xdr:colOff>495301</xdr:colOff>
      <xdr:row>130</xdr:row>
      <xdr:rowOff>563880</xdr:rowOff>
    </xdr:to>
    <xdr:pic>
      <xdr:nvPicPr>
        <xdr:cNvPr id="6"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129</xdr:row>
      <xdr:rowOff>422036</xdr:rowOff>
    </xdr:from>
    <xdr:to>
      <xdr:col>4</xdr:col>
      <xdr:colOff>479061</xdr:colOff>
      <xdr:row>129</xdr:row>
      <xdr:rowOff>422910</xdr:rowOff>
    </xdr:to>
    <xdr:pic>
      <xdr:nvPicPr>
        <xdr:cNvPr id="7"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129</xdr:row>
      <xdr:rowOff>412749</xdr:rowOff>
    </xdr:from>
    <xdr:to>
      <xdr:col>4</xdr:col>
      <xdr:colOff>454638</xdr:colOff>
      <xdr:row>129</xdr:row>
      <xdr:rowOff>698500</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133"/>
  <sheetViews>
    <sheetView tabSelected="1" topLeftCell="A61" zoomScale="120" zoomScaleNormal="120" workbookViewId="0">
      <selection activeCell="A4" sqref="A4:T4"/>
    </sheetView>
  </sheetViews>
  <sheetFormatPr defaultRowHeight="13.8"/>
  <cols>
    <col min="1" max="1" width="4.5546875" style="12" customWidth="1"/>
    <col min="2" max="2" width="20.6640625" style="49" customWidth="1"/>
    <col min="3" max="3" width="9.44140625" style="12" customWidth="1"/>
    <col min="4" max="4" width="7.44140625" style="12" customWidth="1"/>
    <col min="5" max="5" width="7.88671875" style="12" customWidth="1"/>
    <col min="6" max="6" width="11" style="12" customWidth="1"/>
    <col min="7" max="7" width="7.88671875" style="12" customWidth="1"/>
    <col min="8" max="8" width="11" style="12" customWidth="1"/>
    <col min="9" max="9" width="7.88671875" style="12" customWidth="1"/>
    <col min="10" max="10" width="11" style="12" customWidth="1"/>
    <col min="11" max="11" width="10.33203125" style="12" hidden="1" customWidth="1"/>
    <col min="12" max="12" width="11" style="12" hidden="1" customWidth="1"/>
    <col min="13" max="13" width="7.88671875" style="12" hidden="1" customWidth="1"/>
    <col min="14" max="14" width="11" style="12" hidden="1" customWidth="1"/>
    <col min="15" max="15" width="9.33203125" style="12" customWidth="1"/>
    <col min="16" max="16" width="10.5546875" style="12" customWidth="1"/>
    <col min="17" max="17" width="13.88671875" style="12" customWidth="1"/>
    <col min="18" max="18" width="11.88671875" style="12" customWidth="1"/>
    <col min="19" max="19" width="14.33203125" style="12" customWidth="1"/>
    <col min="20" max="20" width="12.5546875" style="20" customWidth="1"/>
    <col min="21" max="256" width="8.88671875" style="12"/>
    <col min="257" max="257" width="4.109375" style="12" customWidth="1"/>
    <col min="258" max="258" width="30.44140625" style="12" customWidth="1"/>
    <col min="259" max="259" width="6.6640625" style="12" customWidth="1"/>
    <col min="260" max="260" width="10.109375" style="12" customWidth="1"/>
    <col min="261" max="261" width="9.88671875" style="12" bestFit="1" customWidth="1"/>
    <col min="262" max="262" width="11.5546875" style="12" customWidth="1"/>
    <col min="263" max="263" width="9.88671875" style="12" bestFit="1" customWidth="1"/>
    <col min="264" max="264" width="11.44140625" style="12" customWidth="1"/>
    <col min="265" max="265" width="9.88671875" style="12" bestFit="1" customWidth="1"/>
    <col min="266" max="266" width="11.33203125" style="12" customWidth="1"/>
    <col min="267" max="267" width="9.88671875" style="12" bestFit="1" customWidth="1"/>
    <col min="268" max="268" width="12" style="12" customWidth="1"/>
    <col min="269" max="269" width="9.88671875" style="12" customWidth="1"/>
    <col min="270" max="270" width="11.88671875" style="12" customWidth="1"/>
    <col min="271" max="271" width="9.88671875" style="12" bestFit="1" customWidth="1"/>
    <col min="272" max="272" width="8.33203125" style="12" bestFit="1" customWidth="1"/>
    <col min="273" max="273" width="11.5546875" style="12" customWidth="1"/>
    <col min="274" max="274" width="10" style="12" customWidth="1"/>
    <col min="275" max="275" width="12.44140625" style="12" customWidth="1"/>
    <col min="276" max="276" width="11" style="12" customWidth="1"/>
    <col min="277" max="512" width="8.88671875" style="12"/>
    <col min="513" max="513" width="4.109375" style="12" customWidth="1"/>
    <col min="514" max="514" width="30.44140625" style="12" customWidth="1"/>
    <col min="515" max="515" width="6.6640625" style="12" customWidth="1"/>
    <col min="516" max="516" width="10.109375" style="12" customWidth="1"/>
    <col min="517" max="517" width="9.88671875" style="12" bestFit="1" customWidth="1"/>
    <col min="518" max="518" width="11.5546875" style="12" customWidth="1"/>
    <col min="519" max="519" width="9.88671875" style="12" bestFit="1" customWidth="1"/>
    <col min="520" max="520" width="11.44140625" style="12" customWidth="1"/>
    <col min="521" max="521" width="9.88671875" style="12" bestFit="1" customWidth="1"/>
    <col min="522" max="522" width="11.33203125" style="12" customWidth="1"/>
    <col min="523" max="523" width="9.88671875" style="12" bestFit="1" customWidth="1"/>
    <col min="524" max="524" width="12" style="12" customWidth="1"/>
    <col min="525" max="525" width="9.88671875" style="12" customWidth="1"/>
    <col min="526" max="526" width="11.88671875" style="12" customWidth="1"/>
    <col min="527" max="527" width="9.88671875" style="12" bestFit="1" customWidth="1"/>
    <col min="528" max="528" width="8.33203125" style="12" bestFit="1" customWidth="1"/>
    <col min="529" max="529" width="11.5546875" style="12" customWidth="1"/>
    <col min="530" max="530" width="10" style="12" customWidth="1"/>
    <col min="531" max="531" width="12.44140625" style="12" customWidth="1"/>
    <col min="532" max="532" width="11" style="12" customWidth="1"/>
    <col min="533" max="768" width="8.88671875" style="12"/>
    <col min="769" max="769" width="4.109375" style="12" customWidth="1"/>
    <col min="770" max="770" width="30.44140625" style="12" customWidth="1"/>
    <col min="771" max="771" width="6.6640625" style="12" customWidth="1"/>
    <col min="772" max="772" width="10.109375" style="12" customWidth="1"/>
    <col min="773" max="773" width="9.88671875" style="12" bestFit="1" customWidth="1"/>
    <col min="774" max="774" width="11.5546875" style="12" customWidth="1"/>
    <col min="775" max="775" width="9.88671875" style="12" bestFit="1" customWidth="1"/>
    <col min="776" max="776" width="11.44140625" style="12" customWidth="1"/>
    <col min="777" max="777" width="9.88671875" style="12" bestFit="1" customWidth="1"/>
    <col min="778" max="778" width="11.33203125" style="12" customWidth="1"/>
    <col min="779" max="779" width="9.88671875" style="12" bestFit="1" customWidth="1"/>
    <col min="780" max="780" width="12" style="12" customWidth="1"/>
    <col min="781" max="781" width="9.88671875" style="12" customWidth="1"/>
    <col min="782" max="782" width="11.88671875" style="12" customWidth="1"/>
    <col min="783" max="783" width="9.88671875" style="12" bestFit="1" customWidth="1"/>
    <col min="784" max="784" width="8.33203125" style="12" bestFit="1" customWidth="1"/>
    <col min="785" max="785" width="11.5546875" style="12" customWidth="1"/>
    <col min="786" max="786" width="10" style="12" customWidth="1"/>
    <col min="787" max="787" width="12.44140625" style="12" customWidth="1"/>
    <col min="788" max="788" width="11" style="12" customWidth="1"/>
    <col min="789" max="1024" width="8.88671875" style="12"/>
    <col min="1025" max="1025" width="4.109375" style="12" customWidth="1"/>
    <col min="1026" max="1026" width="30.44140625" style="12" customWidth="1"/>
    <col min="1027" max="1027" width="6.6640625" style="12" customWidth="1"/>
    <col min="1028" max="1028" width="10.109375" style="12" customWidth="1"/>
    <col min="1029" max="1029" width="9.88671875" style="12" bestFit="1" customWidth="1"/>
    <col min="1030" max="1030" width="11.5546875" style="12" customWidth="1"/>
    <col min="1031" max="1031" width="9.88671875" style="12" bestFit="1" customWidth="1"/>
    <col min="1032" max="1032" width="11.44140625" style="12" customWidth="1"/>
    <col min="1033" max="1033" width="9.88671875" style="12" bestFit="1" customWidth="1"/>
    <col min="1034" max="1034" width="11.33203125" style="12" customWidth="1"/>
    <col min="1035" max="1035" width="9.88671875" style="12" bestFit="1" customWidth="1"/>
    <col min="1036" max="1036" width="12" style="12" customWidth="1"/>
    <col min="1037" max="1037" width="9.88671875" style="12" customWidth="1"/>
    <col min="1038" max="1038" width="11.88671875" style="12" customWidth="1"/>
    <col min="1039" max="1039" width="9.88671875" style="12" bestFit="1" customWidth="1"/>
    <col min="1040" max="1040" width="8.33203125" style="12" bestFit="1" customWidth="1"/>
    <col min="1041" max="1041" width="11.5546875" style="12" customWidth="1"/>
    <col min="1042" max="1042" width="10" style="12" customWidth="1"/>
    <col min="1043" max="1043" width="12.44140625" style="12" customWidth="1"/>
    <col min="1044" max="1044" width="11" style="12" customWidth="1"/>
    <col min="1045" max="1280" width="8.88671875" style="12"/>
    <col min="1281" max="1281" width="4.109375" style="12" customWidth="1"/>
    <col min="1282" max="1282" width="30.44140625" style="12" customWidth="1"/>
    <col min="1283" max="1283" width="6.6640625" style="12" customWidth="1"/>
    <col min="1284" max="1284" width="10.109375" style="12" customWidth="1"/>
    <col min="1285" max="1285" width="9.88671875" style="12" bestFit="1" customWidth="1"/>
    <col min="1286" max="1286" width="11.5546875" style="12" customWidth="1"/>
    <col min="1287" max="1287" width="9.88671875" style="12" bestFit="1" customWidth="1"/>
    <col min="1288" max="1288" width="11.44140625" style="12" customWidth="1"/>
    <col min="1289" max="1289" width="9.88671875" style="12" bestFit="1" customWidth="1"/>
    <col min="1290" max="1290" width="11.33203125" style="12" customWidth="1"/>
    <col min="1291" max="1291" width="9.88671875" style="12" bestFit="1" customWidth="1"/>
    <col min="1292" max="1292" width="12" style="12" customWidth="1"/>
    <col min="1293" max="1293" width="9.88671875" style="12" customWidth="1"/>
    <col min="1294" max="1294" width="11.88671875" style="12" customWidth="1"/>
    <col min="1295" max="1295" width="9.88671875" style="12" bestFit="1" customWidth="1"/>
    <col min="1296" max="1296" width="8.33203125" style="12" bestFit="1" customWidth="1"/>
    <col min="1297" max="1297" width="11.5546875" style="12" customWidth="1"/>
    <col min="1298" max="1298" width="10" style="12" customWidth="1"/>
    <col min="1299" max="1299" width="12.44140625" style="12" customWidth="1"/>
    <col min="1300" max="1300" width="11" style="12" customWidth="1"/>
    <col min="1301" max="1536" width="8.88671875" style="12"/>
    <col min="1537" max="1537" width="4.109375" style="12" customWidth="1"/>
    <col min="1538" max="1538" width="30.44140625" style="12" customWidth="1"/>
    <col min="1539" max="1539" width="6.6640625" style="12" customWidth="1"/>
    <col min="1540" max="1540" width="10.109375" style="12" customWidth="1"/>
    <col min="1541" max="1541" width="9.88671875" style="12" bestFit="1" customWidth="1"/>
    <col min="1542" max="1542" width="11.5546875" style="12" customWidth="1"/>
    <col min="1543" max="1543" width="9.88671875" style="12" bestFit="1" customWidth="1"/>
    <col min="1544" max="1544" width="11.44140625" style="12" customWidth="1"/>
    <col min="1545" max="1545" width="9.88671875" style="12" bestFit="1" customWidth="1"/>
    <col min="1546" max="1546" width="11.33203125" style="12" customWidth="1"/>
    <col min="1547" max="1547" width="9.88671875" style="12" bestFit="1" customWidth="1"/>
    <col min="1548" max="1548" width="12" style="12" customWidth="1"/>
    <col min="1549" max="1549" width="9.88671875" style="12" customWidth="1"/>
    <col min="1550" max="1550" width="11.88671875" style="12" customWidth="1"/>
    <col min="1551" max="1551" width="9.88671875" style="12" bestFit="1" customWidth="1"/>
    <col min="1552" max="1552" width="8.33203125" style="12" bestFit="1" customWidth="1"/>
    <col min="1553" max="1553" width="11.5546875" style="12" customWidth="1"/>
    <col min="1554" max="1554" width="10" style="12" customWidth="1"/>
    <col min="1555" max="1555" width="12.44140625" style="12" customWidth="1"/>
    <col min="1556" max="1556" width="11" style="12" customWidth="1"/>
    <col min="1557" max="1792" width="8.88671875" style="12"/>
    <col min="1793" max="1793" width="4.109375" style="12" customWidth="1"/>
    <col min="1794" max="1794" width="30.44140625" style="12" customWidth="1"/>
    <col min="1795" max="1795" width="6.6640625" style="12" customWidth="1"/>
    <col min="1796" max="1796" width="10.109375" style="12" customWidth="1"/>
    <col min="1797" max="1797" width="9.88671875" style="12" bestFit="1" customWidth="1"/>
    <col min="1798" max="1798" width="11.5546875" style="12" customWidth="1"/>
    <col min="1799" max="1799" width="9.88671875" style="12" bestFit="1" customWidth="1"/>
    <col min="1800" max="1800" width="11.44140625" style="12" customWidth="1"/>
    <col min="1801" max="1801" width="9.88671875" style="12" bestFit="1" customWidth="1"/>
    <col min="1802" max="1802" width="11.33203125" style="12" customWidth="1"/>
    <col min="1803" max="1803" width="9.88671875" style="12" bestFit="1" customWidth="1"/>
    <col min="1804" max="1804" width="12" style="12" customWidth="1"/>
    <col min="1805" max="1805" width="9.88671875" style="12" customWidth="1"/>
    <col min="1806" max="1806" width="11.88671875" style="12" customWidth="1"/>
    <col min="1807" max="1807" width="9.88671875" style="12" bestFit="1" customWidth="1"/>
    <col min="1808" max="1808" width="8.33203125" style="12" bestFit="1" customWidth="1"/>
    <col min="1809" max="1809" width="11.5546875" style="12" customWidth="1"/>
    <col min="1810" max="1810" width="10" style="12" customWidth="1"/>
    <col min="1811" max="1811" width="12.44140625" style="12" customWidth="1"/>
    <col min="1812" max="1812" width="11" style="12" customWidth="1"/>
    <col min="1813" max="2048" width="8.88671875" style="12"/>
    <col min="2049" max="2049" width="4.109375" style="12" customWidth="1"/>
    <col min="2050" max="2050" width="30.44140625" style="12" customWidth="1"/>
    <col min="2051" max="2051" width="6.6640625" style="12" customWidth="1"/>
    <col min="2052" max="2052" width="10.109375" style="12" customWidth="1"/>
    <col min="2053" max="2053" width="9.88671875" style="12" bestFit="1" customWidth="1"/>
    <col min="2054" max="2054" width="11.5546875" style="12" customWidth="1"/>
    <col min="2055" max="2055" width="9.88671875" style="12" bestFit="1" customWidth="1"/>
    <col min="2056" max="2056" width="11.44140625" style="12" customWidth="1"/>
    <col min="2057" max="2057" width="9.88671875" style="12" bestFit="1" customWidth="1"/>
    <col min="2058" max="2058" width="11.33203125" style="12" customWidth="1"/>
    <col min="2059" max="2059" width="9.88671875" style="12" bestFit="1" customWidth="1"/>
    <col min="2060" max="2060" width="12" style="12" customWidth="1"/>
    <col min="2061" max="2061" width="9.88671875" style="12" customWidth="1"/>
    <col min="2062" max="2062" width="11.88671875" style="12" customWidth="1"/>
    <col min="2063" max="2063" width="9.88671875" style="12" bestFit="1" customWidth="1"/>
    <col min="2064" max="2064" width="8.33203125" style="12" bestFit="1" customWidth="1"/>
    <col min="2065" max="2065" width="11.5546875" style="12" customWidth="1"/>
    <col min="2066" max="2066" width="10" style="12" customWidth="1"/>
    <col min="2067" max="2067" width="12.44140625" style="12" customWidth="1"/>
    <col min="2068" max="2068" width="11" style="12" customWidth="1"/>
    <col min="2069" max="2304" width="8.88671875" style="12"/>
    <col min="2305" max="2305" width="4.109375" style="12" customWidth="1"/>
    <col min="2306" max="2306" width="30.44140625" style="12" customWidth="1"/>
    <col min="2307" max="2307" width="6.6640625" style="12" customWidth="1"/>
    <col min="2308" max="2308" width="10.109375" style="12" customWidth="1"/>
    <col min="2309" max="2309" width="9.88671875" style="12" bestFit="1" customWidth="1"/>
    <col min="2310" max="2310" width="11.5546875" style="12" customWidth="1"/>
    <col min="2311" max="2311" width="9.88671875" style="12" bestFit="1" customWidth="1"/>
    <col min="2312" max="2312" width="11.44140625" style="12" customWidth="1"/>
    <col min="2313" max="2313" width="9.88671875" style="12" bestFit="1" customWidth="1"/>
    <col min="2314" max="2314" width="11.33203125" style="12" customWidth="1"/>
    <col min="2315" max="2315" width="9.88671875" style="12" bestFit="1" customWidth="1"/>
    <col min="2316" max="2316" width="12" style="12" customWidth="1"/>
    <col min="2317" max="2317" width="9.88671875" style="12" customWidth="1"/>
    <col min="2318" max="2318" width="11.88671875" style="12" customWidth="1"/>
    <col min="2319" max="2319" width="9.88671875" style="12" bestFit="1" customWidth="1"/>
    <col min="2320" max="2320" width="8.33203125" style="12" bestFit="1" customWidth="1"/>
    <col min="2321" max="2321" width="11.5546875" style="12" customWidth="1"/>
    <col min="2322" max="2322" width="10" style="12" customWidth="1"/>
    <col min="2323" max="2323" width="12.44140625" style="12" customWidth="1"/>
    <col min="2324" max="2324" width="11" style="12" customWidth="1"/>
    <col min="2325" max="2560" width="8.88671875" style="12"/>
    <col min="2561" max="2561" width="4.109375" style="12" customWidth="1"/>
    <col min="2562" max="2562" width="30.44140625" style="12" customWidth="1"/>
    <col min="2563" max="2563" width="6.6640625" style="12" customWidth="1"/>
    <col min="2564" max="2564" width="10.109375" style="12" customWidth="1"/>
    <col min="2565" max="2565" width="9.88671875" style="12" bestFit="1" customWidth="1"/>
    <col min="2566" max="2566" width="11.5546875" style="12" customWidth="1"/>
    <col min="2567" max="2567" width="9.88671875" style="12" bestFit="1" customWidth="1"/>
    <col min="2568" max="2568" width="11.44140625" style="12" customWidth="1"/>
    <col min="2569" max="2569" width="9.88671875" style="12" bestFit="1" customWidth="1"/>
    <col min="2570" max="2570" width="11.33203125" style="12" customWidth="1"/>
    <col min="2571" max="2571" width="9.88671875" style="12" bestFit="1" customWidth="1"/>
    <col min="2572" max="2572" width="12" style="12" customWidth="1"/>
    <col min="2573" max="2573" width="9.88671875" style="12" customWidth="1"/>
    <col min="2574" max="2574" width="11.88671875" style="12" customWidth="1"/>
    <col min="2575" max="2575" width="9.88671875" style="12" bestFit="1" customWidth="1"/>
    <col min="2576" max="2576" width="8.33203125" style="12" bestFit="1" customWidth="1"/>
    <col min="2577" max="2577" width="11.5546875" style="12" customWidth="1"/>
    <col min="2578" max="2578" width="10" style="12" customWidth="1"/>
    <col min="2579" max="2579" width="12.44140625" style="12" customWidth="1"/>
    <col min="2580" max="2580" width="11" style="12" customWidth="1"/>
    <col min="2581" max="2816" width="8.88671875" style="12"/>
    <col min="2817" max="2817" width="4.109375" style="12" customWidth="1"/>
    <col min="2818" max="2818" width="30.44140625" style="12" customWidth="1"/>
    <col min="2819" max="2819" width="6.6640625" style="12" customWidth="1"/>
    <col min="2820" max="2820" width="10.109375" style="12" customWidth="1"/>
    <col min="2821" max="2821" width="9.88671875" style="12" bestFit="1" customWidth="1"/>
    <col min="2822" max="2822" width="11.5546875" style="12" customWidth="1"/>
    <col min="2823" max="2823" width="9.88671875" style="12" bestFit="1" customWidth="1"/>
    <col min="2824" max="2824" width="11.44140625" style="12" customWidth="1"/>
    <col min="2825" max="2825" width="9.88671875" style="12" bestFit="1" customWidth="1"/>
    <col min="2826" max="2826" width="11.33203125" style="12" customWidth="1"/>
    <col min="2827" max="2827" width="9.88671875" style="12" bestFit="1" customWidth="1"/>
    <col min="2828" max="2828" width="12" style="12" customWidth="1"/>
    <col min="2829" max="2829" width="9.88671875" style="12" customWidth="1"/>
    <col min="2830" max="2830" width="11.88671875" style="12" customWidth="1"/>
    <col min="2831" max="2831" width="9.88671875" style="12" bestFit="1" customWidth="1"/>
    <col min="2832" max="2832" width="8.33203125" style="12" bestFit="1" customWidth="1"/>
    <col min="2833" max="2833" width="11.5546875" style="12" customWidth="1"/>
    <col min="2834" max="2834" width="10" style="12" customWidth="1"/>
    <col min="2835" max="2835" width="12.44140625" style="12" customWidth="1"/>
    <col min="2836" max="2836" width="11" style="12" customWidth="1"/>
    <col min="2837" max="3072" width="8.88671875" style="12"/>
    <col min="3073" max="3073" width="4.109375" style="12" customWidth="1"/>
    <col min="3074" max="3074" width="30.44140625" style="12" customWidth="1"/>
    <col min="3075" max="3075" width="6.6640625" style="12" customWidth="1"/>
    <col min="3076" max="3076" width="10.109375" style="12" customWidth="1"/>
    <col min="3077" max="3077" width="9.88671875" style="12" bestFit="1" customWidth="1"/>
    <col min="3078" max="3078" width="11.5546875" style="12" customWidth="1"/>
    <col min="3079" max="3079" width="9.88671875" style="12" bestFit="1" customWidth="1"/>
    <col min="3080" max="3080" width="11.44140625" style="12" customWidth="1"/>
    <col min="3081" max="3081" width="9.88671875" style="12" bestFit="1" customWidth="1"/>
    <col min="3082" max="3082" width="11.33203125" style="12" customWidth="1"/>
    <col min="3083" max="3083" width="9.88671875" style="12" bestFit="1" customWidth="1"/>
    <col min="3084" max="3084" width="12" style="12" customWidth="1"/>
    <col min="3085" max="3085" width="9.88671875" style="12" customWidth="1"/>
    <col min="3086" max="3086" width="11.88671875" style="12" customWidth="1"/>
    <col min="3087" max="3087" width="9.88671875" style="12" bestFit="1" customWidth="1"/>
    <col min="3088" max="3088" width="8.33203125" style="12" bestFit="1" customWidth="1"/>
    <col min="3089" max="3089" width="11.5546875" style="12" customWidth="1"/>
    <col min="3090" max="3090" width="10" style="12" customWidth="1"/>
    <col min="3091" max="3091" width="12.44140625" style="12" customWidth="1"/>
    <col min="3092" max="3092" width="11" style="12" customWidth="1"/>
    <col min="3093" max="3328" width="8.88671875" style="12"/>
    <col min="3329" max="3329" width="4.109375" style="12" customWidth="1"/>
    <col min="3330" max="3330" width="30.44140625" style="12" customWidth="1"/>
    <col min="3331" max="3331" width="6.6640625" style="12" customWidth="1"/>
    <col min="3332" max="3332" width="10.109375" style="12" customWidth="1"/>
    <col min="3333" max="3333" width="9.88671875" style="12" bestFit="1" customWidth="1"/>
    <col min="3334" max="3334" width="11.5546875" style="12" customWidth="1"/>
    <col min="3335" max="3335" width="9.88671875" style="12" bestFit="1" customWidth="1"/>
    <col min="3336" max="3336" width="11.44140625" style="12" customWidth="1"/>
    <col min="3337" max="3337" width="9.88671875" style="12" bestFit="1" customWidth="1"/>
    <col min="3338" max="3338" width="11.33203125" style="12" customWidth="1"/>
    <col min="3339" max="3339" width="9.88671875" style="12" bestFit="1" customWidth="1"/>
    <col min="3340" max="3340" width="12" style="12" customWidth="1"/>
    <col min="3341" max="3341" width="9.88671875" style="12" customWidth="1"/>
    <col min="3342" max="3342" width="11.88671875" style="12" customWidth="1"/>
    <col min="3343" max="3343" width="9.88671875" style="12" bestFit="1" customWidth="1"/>
    <col min="3344" max="3344" width="8.33203125" style="12" bestFit="1" customWidth="1"/>
    <col min="3345" max="3345" width="11.5546875" style="12" customWidth="1"/>
    <col min="3346" max="3346" width="10" style="12" customWidth="1"/>
    <col min="3347" max="3347" width="12.44140625" style="12" customWidth="1"/>
    <col min="3348" max="3348" width="11" style="12" customWidth="1"/>
    <col min="3349" max="3584" width="8.88671875" style="12"/>
    <col min="3585" max="3585" width="4.109375" style="12" customWidth="1"/>
    <col min="3586" max="3586" width="30.44140625" style="12" customWidth="1"/>
    <col min="3587" max="3587" width="6.6640625" style="12" customWidth="1"/>
    <col min="3588" max="3588" width="10.109375" style="12" customWidth="1"/>
    <col min="3589" max="3589" width="9.88671875" style="12" bestFit="1" customWidth="1"/>
    <col min="3590" max="3590" width="11.5546875" style="12" customWidth="1"/>
    <col min="3591" max="3591" width="9.88671875" style="12" bestFit="1" customWidth="1"/>
    <col min="3592" max="3592" width="11.44140625" style="12" customWidth="1"/>
    <col min="3593" max="3593" width="9.88671875" style="12" bestFit="1" customWidth="1"/>
    <col min="3594" max="3594" width="11.33203125" style="12" customWidth="1"/>
    <col min="3595" max="3595" width="9.88671875" style="12" bestFit="1" customWidth="1"/>
    <col min="3596" max="3596" width="12" style="12" customWidth="1"/>
    <col min="3597" max="3597" width="9.88671875" style="12" customWidth="1"/>
    <col min="3598" max="3598" width="11.88671875" style="12" customWidth="1"/>
    <col min="3599" max="3599" width="9.88671875" style="12" bestFit="1" customWidth="1"/>
    <col min="3600" max="3600" width="8.33203125" style="12" bestFit="1" customWidth="1"/>
    <col min="3601" max="3601" width="11.5546875" style="12" customWidth="1"/>
    <col min="3602" max="3602" width="10" style="12" customWidth="1"/>
    <col min="3603" max="3603" width="12.44140625" style="12" customWidth="1"/>
    <col min="3604" max="3604" width="11" style="12" customWidth="1"/>
    <col min="3605" max="3840" width="8.88671875" style="12"/>
    <col min="3841" max="3841" width="4.109375" style="12" customWidth="1"/>
    <col min="3842" max="3842" width="30.44140625" style="12" customWidth="1"/>
    <col min="3843" max="3843" width="6.6640625" style="12" customWidth="1"/>
    <col min="3844" max="3844" width="10.109375" style="12" customWidth="1"/>
    <col min="3845" max="3845" width="9.88671875" style="12" bestFit="1" customWidth="1"/>
    <col min="3846" max="3846" width="11.5546875" style="12" customWidth="1"/>
    <col min="3847" max="3847" width="9.88671875" style="12" bestFit="1" customWidth="1"/>
    <col min="3848" max="3848" width="11.44140625" style="12" customWidth="1"/>
    <col min="3849" max="3849" width="9.88671875" style="12" bestFit="1" customWidth="1"/>
    <col min="3850" max="3850" width="11.33203125" style="12" customWidth="1"/>
    <col min="3851" max="3851" width="9.88671875" style="12" bestFit="1" customWidth="1"/>
    <col min="3852" max="3852" width="12" style="12" customWidth="1"/>
    <col min="3853" max="3853" width="9.88671875" style="12" customWidth="1"/>
    <col min="3854" max="3854" width="11.88671875" style="12" customWidth="1"/>
    <col min="3855" max="3855" width="9.88671875" style="12" bestFit="1" customWidth="1"/>
    <col min="3856" max="3856" width="8.33203125" style="12" bestFit="1" customWidth="1"/>
    <col min="3857" max="3857" width="11.5546875" style="12" customWidth="1"/>
    <col min="3858" max="3858" width="10" style="12" customWidth="1"/>
    <col min="3859" max="3859" width="12.44140625" style="12" customWidth="1"/>
    <col min="3860" max="3860" width="11" style="12" customWidth="1"/>
    <col min="3861" max="4096" width="8.88671875" style="12"/>
    <col min="4097" max="4097" width="4.109375" style="12" customWidth="1"/>
    <col min="4098" max="4098" width="30.44140625" style="12" customWidth="1"/>
    <col min="4099" max="4099" width="6.6640625" style="12" customWidth="1"/>
    <col min="4100" max="4100" width="10.109375" style="12" customWidth="1"/>
    <col min="4101" max="4101" width="9.88671875" style="12" bestFit="1" customWidth="1"/>
    <col min="4102" max="4102" width="11.5546875" style="12" customWidth="1"/>
    <col min="4103" max="4103" width="9.88671875" style="12" bestFit="1" customWidth="1"/>
    <col min="4104" max="4104" width="11.44140625" style="12" customWidth="1"/>
    <col min="4105" max="4105" width="9.88671875" style="12" bestFit="1" customWidth="1"/>
    <col min="4106" max="4106" width="11.33203125" style="12" customWidth="1"/>
    <col min="4107" max="4107" width="9.88671875" style="12" bestFit="1" customWidth="1"/>
    <col min="4108" max="4108" width="12" style="12" customWidth="1"/>
    <col min="4109" max="4109" width="9.88671875" style="12" customWidth="1"/>
    <col min="4110" max="4110" width="11.88671875" style="12" customWidth="1"/>
    <col min="4111" max="4111" width="9.88671875" style="12" bestFit="1" customWidth="1"/>
    <col min="4112" max="4112" width="8.33203125" style="12" bestFit="1" customWidth="1"/>
    <col min="4113" max="4113" width="11.5546875" style="12" customWidth="1"/>
    <col min="4114" max="4114" width="10" style="12" customWidth="1"/>
    <col min="4115" max="4115" width="12.44140625" style="12" customWidth="1"/>
    <col min="4116" max="4116" width="11" style="12" customWidth="1"/>
    <col min="4117" max="4352" width="8.88671875" style="12"/>
    <col min="4353" max="4353" width="4.109375" style="12" customWidth="1"/>
    <col min="4354" max="4354" width="30.44140625" style="12" customWidth="1"/>
    <col min="4355" max="4355" width="6.6640625" style="12" customWidth="1"/>
    <col min="4356" max="4356" width="10.109375" style="12" customWidth="1"/>
    <col min="4357" max="4357" width="9.88671875" style="12" bestFit="1" customWidth="1"/>
    <col min="4358" max="4358" width="11.5546875" style="12" customWidth="1"/>
    <col min="4359" max="4359" width="9.88671875" style="12" bestFit="1" customWidth="1"/>
    <col min="4360" max="4360" width="11.44140625" style="12" customWidth="1"/>
    <col min="4361" max="4361" width="9.88671875" style="12" bestFit="1" customWidth="1"/>
    <col min="4362" max="4362" width="11.33203125" style="12" customWidth="1"/>
    <col min="4363" max="4363" width="9.88671875" style="12" bestFit="1" customWidth="1"/>
    <col min="4364" max="4364" width="12" style="12" customWidth="1"/>
    <col min="4365" max="4365" width="9.88671875" style="12" customWidth="1"/>
    <col min="4366" max="4366" width="11.88671875" style="12" customWidth="1"/>
    <col min="4367" max="4367" width="9.88671875" style="12" bestFit="1" customWidth="1"/>
    <col min="4368" max="4368" width="8.33203125" style="12" bestFit="1" customWidth="1"/>
    <col min="4369" max="4369" width="11.5546875" style="12" customWidth="1"/>
    <col min="4370" max="4370" width="10" style="12" customWidth="1"/>
    <col min="4371" max="4371" width="12.44140625" style="12" customWidth="1"/>
    <col min="4372" max="4372" width="11" style="12" customWidth="1"/>
    <col min="4373" max="4608" width="8.88671875" style="12"/>
    <col min="4609" max="4609" width="4.109375" style="12" customWidth="1"/>
    <col min="4610" max="4610" width="30.44140625" style="12" customWidth="1"/>
    <col min="4611" max="4611" width="6.6640625" style="12" customWidth="1"/>
    <col min="4612" max="4612" width="10.109375" style="12" customWidth="1"/>
    <col min="4613" max="4613" width="9.88671875" style="12" bestFit="1" customWidth="1"/>
    <col min="4614" max="4614" width="11.5546875" style="12" customWidth="1"/>
    <col min="4615" max="4615" width="9.88671875" style="12" bestFit="1" customWidth="1"/>
    <col min="4616" max="4616" width="11.44140625" style="12" customWidth="1"/>
    <col min="4617" max="4617" width="9.88671875" style="12" bestFit="1" customWidth="1"/>
    <col min="4618" max="4618" width="11.33203125" style="12" customWidth="1"/>
    <col min="4619" max="4619" width="9.88671875" style="12" bestFit="1" customWidth="1"/>
    <col min="4620" max="4620" width="12" style="12" customWidth="1"/>
    <col min="4621" max="4621" width="9.88671875" style="12" customWidth="1"/>
    <col min="4622" max="4622" width="11.88671875" style="12" customWidth="1"/>
    <col min="4623" max="4623" width="9.88671875" style="12" bestFit="1" customWidth="1"/>
    <col min="4624" max="4624" width="8.33203125" style="12" bestFit="1" customWidth="1"/>
    <col min="4625" max="4625" width="11.5546875" style="12" customWidth="1"/>
    <col min="4626" max="4626" width="10" style="12" customWidth="1"/>
    <col min="4627" max="4627" width="12.44140625" style="12" customWidth="1"/>
    <col min="4628" max="4628" width="11" style="12" customWidth="1"/>
    <col min="4629" max="4864" width="8.88671875" style="12"/>
    <col min="4865" max="4865" width="4.109375" style="12" customWidth="1"/>
    <col min="4866" max="4866" width="30.44140625" style="12" customWidth="1"/>
    <col min="4867" max="4867" width="6.6640625" style="12" customWidth="1"/>
    <col min="4868" max="4868" width="10.109375" style="12" customWidth="1"/>
    <col min="4869" max="4869" width="9.88671875" style="12" bestFit="1" customWidth="1"/>
    <col min="4870" max="4870" width="11.5546875" style="12" customWidth="1"/>
    <col min="4871" max="4871" width="9.88671875" style="12" bestFit="1" customWidth="1"/>
    <col min="4872" max="4872" width="11.44140625" style="12" customWidth="1"/>
    <col min="4873" max="4873" width="9.88671875" style="12" bestFit="1" customWidth="1"/>
    <col min="4874" max="4874" width="11.33203125" style="12" customWidth="1"/>
    <col min="4875" max="4875" width="9.88671875" style="12" bestFit="1" customWidth="1"/>
    <col min="4876" max="4876" width="12" style="12" customWidth="1"/>
    <col min="4877" max="4877" width="9.88671875" style="12" customWidth="1"/>
    <col min="4878" max="4878" width="11.88671875" style="12" customWidth="1"/>
    <col min="4879" max="4879" width="9.88671875" style="12" bestFit="1" customWidth="1"/>
    <col min="4880" max="4880" width="8.33203125" style="12" bestFit="1" customWidth="1"/>
    <col min="4881" max="4881" width="11.5546875" style="12" customWidth="1"/>
    <col min="4882" max="4882" width="10" style="12" customWidth="1"/>
    <col min="4883" max="4883" width="12.44140625" style="12" customWidth="1"/>
    <col min="4884" max="4884" width="11" style="12" customWidth="1"/>
    <col min="4885" max="5120" width="8.88671875" style="12"/>
    <col min="5121" max="5121" width="4.109375" style="12" customWidth="1"/>
    <col min="5122" max="5122" width="30.44140625" style="12" customWidth="1"/>
    <col min="5123" max="5123" width="6.6640625" style="12" customWidth="1"/>
    <col min="5124" max="5124" width="10.109375" style="12" customWidth="1"/>
    <col min="5125" max="5125" width="9.88671875" style="12" bestFit="1" customWidth="1"/>
    <col min="5126" max="5126" width="11.5546875" style="12" customWidth="1"/>
    <col min="5127" max="5127" width="9.88671875" style="12" bestFit="1" customWidth="1"/>
    <col min="5128" max="5128" width="11.44140625" style="12" customWidth="1"/>
    <col min="5129" max="5129" width="9.88671875" style="12" bestFit="1" customWidth="1"/>
    <col min="5130" max="5130" width="11.33203125" style="12" customWidth="1"/>
    <col min="5131" max="5131" width="9.88671875" style="12" bestFit="1" customWidth="1"/>
    <col min="5132" max="5132" width="12" style="12" customWidth="1"/>
    <col min="5133" max="5133" width="9.88671875" style="12" customWidth="1"/>
    <col min="5134" max="5134" width="11.88671875" style="12" customWidth="1"/>
    <col min="5135" max="5135" width="9.88671875" style="12" bestFit="1" customWidth="1"/>
    <col min="5136" max="5136" width="8.33203125" style="12" bestFit="1" customWidth="1"/>
    <col min="5137" max="5137" width="11.5546875" style="12" customWidth="1"/>
    <col min="5138" max="5138" width="10" style="12" customWidth="1"/>
    <col min="5139" max="5139" width="12.44140625" style="12" customWidth="1"/>
    <col min="5140" max="5140" width="11" style="12" customWidth="1"/>
    <col min="5141" max="5376" width="8.88671875" style="12"/>
    <col min="5377" max="5377" width="4.109375" style="12" customWidth="1"/>
    <col min="5378" max="5378" width="30.44140625" style="12" customWidth="1"/>
    <col min="5379" max="5379" width="6.6640625" style="12" customWidth="1"/>
    <col min="5380" max="5380" width="10.109375" style="12" customWidth="1"/>
    <col min="5381" max="5381" width="9.88671875" style="12" bestFit="1" customWidth="1"/>
    <col min="5382" max="5382" width="11.5546875" style="12" customWidth="1"/>
    <col min="5383" max="5383" width="9.88671875" style="12" bestFit="1" customWidth="1"/>
    <col min="5384" max="5384" width="11.44140625" style="12" customWidth="1"/>
    <col min="5385" max="5385" width="9.88671875" style="12" bestFit="1" customWidth="1"/>
    <col min="5386" max="5386" width="11.33203125" style="12" customWidth="1"/>
    <col min="5387" max="5387" width="9.88671875" style="12" bestFit="1" customWidth="1"/>
    <col min="5388" max="5388" width="12" style="12" customWidth="1"/>
    <col min="5389" max="5389" width="9.88671875" style="12" customWidth="1"/>
    <col min="5390" max="5390" width="11.88671875" style="12" customWidth="1"/>
    <col min="5391" max="5391" width="9.88671875" style="12" bestFit="1" customWidth="1"/>
    <col min="5392" max="5392" width="8.33203125" style="12" bestFit="1" customWidth="1"/>
    <col min="5393" max="5393" width="11.5546875" style="12" customWidth="1"/>
    <col min="5394" max="5394" width="10" style="12" customWidth="1"/>
    <col min="5395" max="5395" width="12.44140625" style="12" customWidth="1"/>
    <col min="5396" max="5396" width="11" style="12" customWidth="1"/>
    <col min="5397" max="5632" width="8.88671875" style="12"/>
    <col min="5633" max="5633" width="4.109375" style="12" customWidth="1"/>
    <col min="5634" max="5634" width="30.44140625" style="12" customWidth="1"/>
    <col min="5635" max="5635" width="6.6640625" style="12" customWidth="1"/>
    <col min="5636" max="5636" width="10.109375" style="12" customWidth="1"/>
    <col min="5637" max="5637" width="9.88671875" style="12" bestFit="1" customWidth="1"/>
    <col min="5638" max="5638" width="11.5546875" style="12" customWidth="1"/>
    <col min="5639" max="5639" width="9.88671875" style="12" bestFit="1" customWidth="1"/>
    <col min="5640" max="5640" width="11.44140625" style="12" customWidth="1"/>
    <col min="5641" max="5641" width="9.88671875" style="12" bestFit="1" customWidth="1"/>
    <col min="5642" max="5642" width="11.33203125" style="12" customWidth="1"/>
    <col min="5643" max="5643" width="9.88671875" style="12" bestFit="1" customWidth="1"/>
    <col min="5644" max="5644" width="12" style="12" customWidth="1"/>
    <col min="5645" max="5645" width="9.88671875" style="12" customWidth="1"/>
    <col min="5646" max="5646" width="11.88671875" style="12" customWidth="1"/>
    <col min="5647" max="5647" width="9.88671875" style="12" bestFit="1" customWidth="1"/>
    <col min="5648" max="5648" width="8.33203125" style="12" bestFit="1" customWidth="1"/>
    <col min="5649" max="5649" width="11.5546875" style="12" customWidth="1"/>
    <col min="5650" max="5650" width="10" style="12" customWidth="1"/>
    <col min="5651" max="5651" width="12.44140625" style="12" customWidth="1"/>
    <col min="5652" max="5652" width="11" style="12" customWidth="1"/>
    <col min="5653" max="5888" width="8.88671875" style="12"/>
    <col min="5889" max="5889" width="4.109375" style="12" customWidth="1"/>
    <col min="5890" max="5890" width="30.44140625" style="12" customWidth="1"/>
    <col min="5891" max="5891" width="6.6640625" style="12" customWidth="1"/>
    <col min="5892" max="5892" width="10.109375" style="12" customWidth="1"/>
    <col min="5893" max="5893" width="9.88671875" style="12" bestFit="1" customWidth="1"/>
    <col min="5894" max="5894" width="11.5546875" style="12" customWidth="1"/>
    <col min="5895" max="5895" width="9.88671875" style="12" bestFit="1" customWidth="1"/>
    <col min="5896" max="5896" width="11.44140625" style="12" customWidth="1"/>
    <col min="5897" max="5897" width="9.88671875" style="12" bestFit="1" customWidth="1"/>
    <col min="5898" max="5898" width="11.33203125" style="12" customWidth="1"/>
    <col min="5899" max="5899" width="9.88671875" style="12" bestFit="1" customWidth="1"/>
    <col min="5900" max="5900" width="12" style="12" customWidth="1"/>
    <col min="5901" max="5901" width="9.88671875" style="12" customWidth="1"/>
    <col min="5902" max="5902" width="11.88671875" style="12" customWidth="1"/>
    <col min="5903" max="5903" width="9.88671875" style="12" bestFit="1" customWidth="1"/>
    <col min="5904" max="5904" width="8.33203125" style="12" bestFit="1" customWidth="1"/>
    <col min="5905" max="5905" width="11.5546875" style="12" customWidth="1"/>
    <col min="5906" max="5906" width="10" style="12" customWidth="1"/>
    <col min="5907" max="5907" width="12.44140625" style="12" customWidth="1"/>
    <col min="5908" max="5908" width="11" style="12" customWidth="1"/>
    <col min="5909" max="6144" width="8.88671875" style="12"/>
    <col min="6145" max="6145" width="4.109375" style="12" customWidth="1"/>
    <col min="6146" max="6146" width="30.44140625" style="12" customWidth="1"/>
    <col min="6147" max="6147" width="6.6640625" style="12" customWidth="1"/>
    <col min="6148" max="6148" width="10.109375" style="12" customWidth="1"/>
    <col min="6149" max="6149" width="9.88671875" style="12" bestFit="1" customWidth="1"/>
    <col min="6150" max="6150" width="11.5546875" style="12" customWidth="1"/>
    <col min="6151" max="6151" width="9.88671875" style="12" bestFit="1" customWidth="1"/>
    <col min="6152" max="6152" width="11.44140625" style="12" customWidth="1"/>
    <col min="6153" max="6153" width="9.88671875" style="12" bestFit="1" customWidth="1"/>
    <col min="6154" max="6154" width="11.33203125" style="12" customWidth="1"/>
    <col min="6155" max="6155" width="9.88671875" style="12" bestFit="1" customWidth="1"/>
    <col min="6156" max="6156" width="12" style="12" customWidth="1"/>
    <col min="6157" max="6157" width="9.88671875" style="12" customWidth="1"/>
    <col min="6158" max="6158" width="11.88671875" style="12" customWidth="1"/>
    <col min="6159" max="6159" width="9.88671875" style="12" bestFit="1" customWidth="1"/>
    <col min="6160" max="6160" width="8.33203125" style="12" bestFit="1" customWidth="1"/>
    <col min="6161" max="6161" width="11.5546875" style="12" customWidth="1"/>
    <col min="6162" max="6162" width="10" style="12" customWidth="1"/>
    <col min="6163" max="6163" width="12.44140625" style="12" customWidth="1"/>
    <col min="6164" max="6164" width="11" style="12" customWidth="1"/>
    <col min="6165" max="6400" width="8.88671875" style="12"/>
    <col min="6401" max="6401" width="4.109375" style="12" customWidth="1"/>
    <col min="6402" max="6402" width="30.44140625" style="12" customWidth="1"/>
    <col min="6403" max="6403" width="6.6640625" style="12" customWidth="1"/>
    <col min="6404" max="6404" width="10.109375" style="12" customWidth="1"/>
    <col min="6405" max="6405" width="9.88671875" style="12" bestFit="1" customWidth="1"/>
    <col min="6406" max="6406" width="11.5546875" style="12" customWidth="1"/>
    <col min="6407" max="6407" width="9.88671875" style="12" bestFit="1" customWidth="1"/>
    <col min="6408" max="6408" width="11.44140625" style="12" customWidth="1"/>
    <col min="6409" max="6409" width="9.88671875" style="12" bestFit="1" customWidth="1"/>
    <col min="6410" max="6410" width="11.33203125" style="12" customWidth="1"/>
    <col min="6411" max="6411" width="9.88671875" style="12" bestFit="1" customWidth="1"/>
    <col min="6412" max="6412" width="12" style="12" customWidth="1"/>
    <col min="6413" max="6413" width="9.88671875" style="12" customWidth="1"/>
    <col min="6414" max="6414" width="11.88671875" style="12" customWidth="1"/>
    <col min="6415" max="6415" width="9.88671875" style="12" bestFit="1" customWidth="1"/>
    <col min="6416" max="6416" width="8.33203125" style="12" bestFit="1" customWidth="1"/>
    <col min="6417" max="6417" width="11.5546875" style="12" customWidth="1"/>
    <col min="6418" max="6418" width="10" style="12" customWidth="1"/>
    <col min="6419" max="6419" width="12.44140625" style="12" customWidth="1"/>
    <col min="6420" max="6420" width="11" style="12" customWidth="1"/>
    <col min="6421" max="6656" width="8.88671875" style="12"/>
    <col min="6657" max="6657" width="4.109375" style="12" customWidth="1"/>
    <col min="6658" max="6658" width="30.44140625" style="12" customWidth="1"/>
    <col min="6659" max="6659" width="6.6640625" style="12" customWidth="1"/>
    <col min="6660" max="6660" width="10.109375" style="12" customWidth="1"/>
    <col min="6661" max="6661" width="9.88671875" style="12" bestFit="1" customWidth="1"/>
    <col min="6662" max="6662" width="11.5546875" style="12" customWidth="1"/>
    <col min="6663" max="6663" width="9.88671875" style="12" bestFit="1" customWidth="1"/>
    <col min="6664" max="6664" width="11.44140625" style="12" customWidth="1"/>
    <col min="6665" max="6665" width="9.88671875" style="12" bestFit="1" customWidth="1"/>
    <col min="6666" max="6666" width="11.33203125" style="12" customWidth="1"/>
    <col min="6667" max="6667" width="9.88671875" style="12" bestFit="1" customWidth="1"/>
    <col min="6668" max="6668" width="12" style="12" customWidth="1"/>
    <col min="6669" max="6669" width="9.88671875" style="12" customWidth="1"/>
    <col min="6670" max="6670" width="11.88671875" style="12" customWidth="1"/>
    <col min="6671" max="6671" width="9.88671875" style="12" bestFit="1" customWidth="1"/>
    <col min="6672" max="6672" width="8.33203125" style="12" bestFit="1" customWidth="1"/>
    <col min="6673" max="6673" width="11.5546875" style="12" customWidth="1"/>
    <col min="6674" max="6674" width="10" style="12" customWidth="1"/>
    <col min="6675" max="6675" width="12.44140625" style="12" customWidth="1"/>
    <col min="6676" max="6676" width="11" style="12" customWidth="1"/>
    <col min="6677" max="6912" width="8.88671875" style="12"/>
    <col min="6913" max="6913" width="4.109375" style="12" customWidth="1"/>
    <col min="6914" max="6914" width="30.44140625" style="12" customWidth="1"/>
    <col min="6915" max="6915" width="6.6640625" style="12" customWidth="1"/>
    <col min="6916" max="6916" width="10.109375" style="12" customWidth="1"/>
    <col min="6917" max="6917" width="9.88671875" style="12" bestFit="1" customWidth="1"/>
    <col min="6918" max="6918" width="11.5546875" style="12" customWidth="1"/>
    <col min="6919" max="6919" width="9.88671875" style="12" bestFit="1" customWidth="1"/>
    <col min="6920" max="6920" width="11.44140625" style="12" customWidth="1"/>
    <col min="6921" max="6921" width="9.88671875" style="12" bestFit="1" customWidth="1"/>
    <col min="6922" max="6922" width="11.33203125" style="12" customWidth="1"/>
    <col min="6923" max="6923" width="9.88671875" style="12" bestFit="1" customWidth="1"/>
    <col min="6924" max="6924" width="12" style="12" customWidth="1"/>
    <col min="6925" max="6925" width="9.88671875" style="12" customWidth="1"/>
    <col min="6926" max="6926" width="11.88671875" style="12" customWidth="1"/>
    <col min="6927" max="6927" width="9.88671875" style="12" bestFit="1" customWidth="1"/>
    <col min="6928" max="6928" width="8.33203125" style="12" bestFit="1" customWidth="1"/>
    <col min="6929" max="6929" width="11.5546875" style="12" customWidth="1"/>
    <col min="6930" max="6930" width="10" style="12" customWidth="1"/>
    <col min="6931" max="6931" width="12.44140625" style="12" customWidth="1"/>
    <col min="6932" max="6932" width="11" style="12" customWidth="1"/>
    <col min="6933" max="7168" width="8.88671875" style="12"/>
    <col min="7169" max="7169" width="4.109375" style="12" customWidth="1"/>
    <col min="7170" max="7170" width="30.44140625" style="12" customWidth="1"/>
    <col min="7171" max="7171" width="6.6640625" style="12" customWidth="1"/>
    <col min="7172" max="7172" width="10.109375" style="12" customWidth="1"/>
    <col min="7173" max="7173" width="9.88671875" style="12" bestFit="1" customWidth="1"/>
    <col min="7174" max="7174" width="11.5546875" style="12" customWidth="1"/>
    <col min="7175" max="7175" width="9.88671875" style="12" bestFit="1" customWidth="1"/>
    <col min="7176" max="7176" width="11.44140625" style="12" customWidth="1"/>
    <col min="7177" max="7177" width="9.88671875" style="12" bestFit="1" customWidth="1"/>
    <col min="7178" max="7178" width="11.33203125" style="12" customWidth="1"/>
    <col min="7179" max="7179" width="9.88671875" style="12" bestFit="1" customWidth="1"/>
    <col min="7180" max="7180" width="12" style="12" customWidth="1"/>
    <col min="7181" max="7181" width="9.88671875" style="12" customWidth="1"/>
    <col min="7182" max="7182" width="11.88671875" style="12" customWidth="1"/>
    <col min="7183" max="7183" width="9.88671875" style="12" bestFit="1" customWidth="1"/>
    <col min="7184" max="7184" width="8.33203125" style="12" bestFit="1" customWidth="1"/>
    <col min="7185" max="7185" width="11.5546875" style="12" customWidth="1"/>
    <col min="7186" max="7186" width="10" style="12" customWidth="1"/>
    <col min="7187" max="7187" width="12.44140625" style="12" customWidth="1"/>
    <col min="7188" max="7188" width="11" style="12" customWidth="1"/>
    <col min="7189" max="7424" width="8.88671875" style="12"/>
    <col min="7425" max="7425" width="4.109375" style="12" customWidth="1"/>
    <col min="7426" max="7426" width="30.44140625" style="12" customWidth="1"/>
    <col min="7427" max="7427" width="6.6640625" style="12" customWidth="1"/>
    <col min="7428" max="7428" width="10.109375" style="12" customWidth="1"/>
    <col min="7429" max="7429" width="9.88671875" style="12" bestFit="1" customWidth="1"/>
    <col min="7430" max="7430" width="11.5546875" style="12" customWidth="1"/>
    <col min="7431" max="7431" width="9.88671875" style="12" bestFit="1" customWidth="1"/>
    <col min="7432" max="7432" width="11.44140625" style="12" customWidth="1"/>
    <col min="7433" max="7433" width="9.88671875" style="12" bestFit="1" customWidth="1"/>
    <col min="7434" max="7434" width="11.33203125" style="12" customWidth="1"/>
    <col min="7435" max="7435" width="9.88671875" style="12" bestFit="1" customWidth="1"/>
    <col min="7436" max="7436" width="12" style="12" customWidth="1"/>
    <col min="7437" max="7437" width="9.88671875" style="12" customWidth="1"/>
    <col min="7438" max="7438" width="11.88671875" style="12" customWidth="1"/>
    <col min="7439" max="7439" width="9.88671875" style="12" bestFit="1" customWidth="1"/>
    <col min="7440" max="7440" width="8.33203125" style="12" bestFit="1" customWidth="1"/>
    <col min="7441" max="7441" width="11.5546875" style="12" customWidth="1"/>
    <col min="7442" max="7442" width="10" style="12" customWidth="1"/>
    <col min="7443" max="7443" width="12.44140625" style="12" customWidth="1"/>
    <col min="7444" max="7444" width="11" style="12" customWidth="1"/>
    <col min="7445" max="7680" width="8.88671875" style="12"/>
    <col min="7681" max="7681" width="4.109375" style="12" customWidth="1"/>
    <col min="7682" max="7682" width="30.44140625" style="12" customWidth="1"/>
    <col min="7683" max="7683" width="6.6640625" style="12" customWidth="1"/>
    <col min="7684" max="7684" width="10.109375" style="12" customWidth="1"/>
    <col min="7685" max="7685" width="9.88671875" style="12" bestFit="1" customWidth="1"/>
    <col min="7686" max="7686" width="11.5546875" style="12" customWidth="1"/>
    <col min="7687" max="7687" width="9.88671875" style="12" bestFit="1" customWidth="1"/>
    <col min="7688" max="7688" width="11.44140625" style="12" customWidth="1"/>
    <col min="7689" max="7689" width="9.88671875" style="12" bestFit="1" customWidth="1"/>
    <col min="7690" max="7690" width="11.33203125" style="12" customWidth="1"/>
    <col min="7691" max="7691" width="9.88671875" style="12" bestFit="1" customWidth="1"/>
    <col min="7692" max="7692" width="12" style="12" customWidth="1"/>
    <col min="7693" max="7693" width="9.88671875" style="12" customWidth="1"/>
    <col min="7694" max="7694" width="11.88671875" style="12" customWidth="1"/>
    <col min="7695" max="7695" width="9.88671875" style="12" bestFit="1" customWidth="1"/>
    <col min="7696" max="7696" width="8.33203125" style="12" bestFit="1" customWidth="1"/>
    <col min="7697" max="7697" width="11.5546875" style="12" customWidth="1"/>
    <col min="7698" max="7698" width="10" style="12" customWidth="1"/>
    <col min="7699" max="7699" width="12.44140625" style="12" customWidth="1"/>
    <col min="7700" max="7700" width="11" style="12" customWidth="1"/>
    <col min="7701" max="7936" width="8.88671875" style="12"/>
    <col min="7937" max="7937" width="4.109375" style="12" customWidth="1"/>
    <col min="7938" max="7938" width="30.44140625" style="12" customWidth="1"/>
    <col min="7939" max="7939" width="6.6640625" style="12" customWidth="1"/>
    <col min="7940" max="7940" width="10.109375" style="12" customWidth="1"/>
    <col min="7941" max="7941" width="9.88671875" style="12" bestFit="1" customWidth="1"/>
    <col min="7942" max="7942" width="11.5546875" style="12" customWidth="1"/>
    <col min="7943" max="7943" width="9.88671875" style="12" bestFit="1" customWidth="1"/>
    <col min="7944" max="7944" width="11.44140625" style="12" customWidth="1"/>
    <col min="7945" max="7945" width="9.88671875" style="12" bestFit="1" customWidth="1"/>
    <col min="7946" max="7946" width="11.33203125" style="12" customWidth="1"/>
    <col min="7947" max="7947" width="9.88671875" style="12" bestFit="1" customWidth="1"/>
    <col min="7948" max="7948" width="12" style="12" customWidth="1"/>
    <col min="7949" max="7949" width="9.88671875" style="12" customWidth="1"/>
    <col min="7950" max="7950" width="11.88671875" style="12" customWidth="1"/>
    <col min="7951" max="7951" width="9.88671875" style="12" bestFit="1" customWidth="1"/>
    <col min="7952" max="7952" width="8.33203125" style="12" bestFit="1" customWidth="1"/>
    <col min="7953" max="7953" width="11.5546875" style="12" customWidth="1"/>
    <col min="7954" max="7954" width="10" style="12" customWidth="1"/>
    <col min="7955" max="7955" width="12.44140625" style="12" customWidth="1"/>
    <col min="7956" max="7956" width="11" style="12" customWidth="1"/>
    <col min="7957" max="8192" width="8.88671875" style="12"/>
    <col min="8193" max="8193" width="4.109375" style="12" customWidth="1"/>
    <col min="8194" max="8194" width="30.44140625" style="12" customWidth="1"/>
    <col min="8195" max="8195" width="6.6640625" style="12" customWidth="1"/>
    <col min="8196" max="8196" width="10.109375" style="12" customWidth="1"/>
    <col min="8197" max="8197" width="9.88671875" style="12" bestFit="1" customWidth="1"/>
    <col min="8198" max="8198" width="11.5546875" style="12" customWidth="1"/>
    <col min="8199" max="8199" width="9.88671875" style="12" bestFit="1" customWidth="1"/>
    <col min="8200" max="8200" width="11.44140625" style="12" customWidth="1"/>
    <col min="8201" max="8201" width="9.88671875" style="12" bestFit="1" customWidth="1"/>
    <col min="8202" max="8202" width="11.33203125" style="12" customWidth="1"/>
    <col min="8203" max="8203" width="9.88671875" style="12" bestFit="1" customWidth="1"/>
    <col min="8204" max="8204" width="12" style="12" customWidth="1"/>
    <col min="8205" max="8205" width="9.88671875" style="12" customWidth="1"/>
    <col min="8206" max="8206" width="11.88671875" style="12" customWidth="1"/>
    <col min="8207" max="8207" width="9.88671875" style="12" bestFit="1" customWidth="1"/>
    <col min="8208" max="8208" width="8.33203125" style="12" bestFit="1" customWidth="1"/>
    <col min="8209" max="8209" width="11.5546875" style="12" customWidth="1"/>
    <col min="8210" max="8210" width="10" style="12" customWidth="1"/>
    <col min="8211" max="8211" width="12.44140625" style="12" customWidth="1"/>
    <col min="8212" max="8212" width="11" style="12" customWidth="1"/>
    <col min="8213" max="8448" width="8.88671875" style="12"/>
    <col min="8449" max="8449" width="4.109375" style="12" customWidth="1"/>
    <col min="8450" max="8450" width="30.44140625" style="12" customWidth="1"/>
    <col min="8451" max="8451" width="6.6640625" style="12" customWidth="1"/>
    <col min="8452" max="8452" width="10.109375" style="12" customWidth="1"/>
    <col min="8453" max="8453" width="9.88671875" style="12" bestFit="1" customWidth="1"/>
    <col min="8454" max="8454" width="11.5546875" style="12" customWidth="1"/>
    <col min="8455" max="8455" width="9.88671875" style="12" bestFit="1" customWidth="1"/>
    <col min="8456" max="8456" width="11.44140625" style="12" customWidth="1"/>
    <col min="8457" max="8457" width="9.88671875" style="12" bestFit="1" customWidth="1"/>
    <col min="8458" max="8458" width="11.33203125" style="12" customWidth="1"/>
    <col min="8459" max="8459" width="9.88671875" style="12" bestFit="1" customWidth="1"/>
    <col min="8460" max="8460" width="12" style="12" customWidth="1"/>
    <col min="8461" max="8461" width="9.88671875" style="12" customWidth="1"/>
    <col min="8462" max="8462" width="11.88671875" style="12" customWidth="1"/>
    <col min="8463" max="8463" width="9.88671875" style="12" bestFit="1" customWidth="1"/>
    <col min="8464" max="8464" width="8.33203125" style="12" bestFit="1" customWidth="1"/>
    <col min="8465" max="8465" width="11.5546875" style="12" customWidth="1"/>
    <col min="8466" max="8466" width="10" style="12" customWidth="1"/>
    <col min="8467" max="8467" width="12.44140625" style="12" customWidth="1"/>
    <col min="8468" max="8468" width="11" style="12" customWidth="1"/>
    <col min="8469" max="8704" width="8.88671875" style="12"/>
    <col min="8705" max="8705" width="4.109375" style="12" customWidth="1"/>
    <col min="8706" max="8706" width="30.44140625" style="12" customWidth="1"/>
    <col min="8707" max="8707" width="6.6640625" style="12" customWidth="1"/>
    <col min="8708" max="8708" width="10.109375" style="12" customWidth="1"/>
    <col min="8709" max="8709" width="9.88671875" style="12" bestFit="1" customWidth="1"/>
    <col min="8710" max="8710" width="11.5546875" style="12" customWidth="1"/>
    <col min="8711" max="8711" width="9.88671875" style="12" bestFit="1" customWidth="1"/>
    <col min="8712" max="8712" width="11.44140625" style="12" customWidth="1"/>
    <col min="8713" max="8713" width="9.88671875" style="12" bestFit="1" customWidth="1"/>
    <col min="8714" max="8714" width="11.33203125" style="12" customWidth="1"/>
    <col min="8715" max="8715" width="9.88671875" style="12" bestFit="1" customWidth="1"/>
    <col min="8716" max="8716" width="12" style="12" customWidth="1"/>
    <col min="8717" max="8717" width="9.88671875" style="12" customWidth="1"/>
    <col min="8718" max="8718" width="11.88671875" style="12" customWidth="1"/>
    <col min="8719" max="8719" width="9.88671875" style="12" bestFit="1" customWidth="1"/>
    <col min="8720" max="8720" width="8.33203125" style="12" bestFit="1" customWidth="1"/>
    <col min="8721" max="8721" width="11.5546875" style="12" customWidth="1"/>
    <col min="8722" max="8722" width="10" style="12" customWidth="1"/>
    <col min="8723" max="8723" width="12.44140625" style="12" customWidth="1"/>
    <col min="8724" max="8724" width="11" style="12" customWidth="1"/>
    <col min="8725" max="8960" width="8.88671875" style="12"/>
    <col min="8961" max="8961" width="4.109375" style="12" customWidth="1"/>
    <col min="8962" max="8962" width="30.44140625" style="12" customWidth="1"/>
    <col min="8963" max="8963" width="6.6640625" style="12" customWidth="1"/>
    <col min="8964" max="8964" width="10.109375" style="12" customWidth="1"/>
    <col min="8965" max="8965" width="9.88671875" style="12" bestFit="1" customWidth="1"/>
    <col min="8966" max="8966" width="11.5546875" style="12" customWidth="1"/>
    <col min="8967" max="8967" width="9.88671875" style="12" bestFit="1" customWidth="1"/>
    <col min="8968" max="8968" width="11.44140625" style="12" customWidth="1"/>
    <col min="8969" max="8969" width="9.88671875" style="12" bestFit="1" customWidth="1"/>
    <col min="8970" max="8970" width="11.33203125" style="12" customWidth="1"/>
    <col min="8971" max="8971" width="9.88671875" style="12" bestFit="1" customWidth="1"/>
    <col min="8972" max="8972" width="12" style="12" customWidth="1"/>
    <col min="8973" max="8973" width="9.88671875" style="12" customWidth="1"/>
    <col min="8974" max="8974" width="11.88671875" style="12" customWidth="1"/>
    <col min="8975" max="8975" width="9.88671875" style="12" bestFit="1" customWidth="1"/>
    <col min="8976" max="8976" width="8.33203125" style="12" bestFit="1" customWidth="1"/>
    <col min="8977" max="8977" width="11.5546875" style="12" customWidth="1"/>
    <col min="8978" max="8978" width="10" style="12" customWidth="1"/>
    <col min="8979" max="8979" width="12.44140625" style="12" customWidth="1"/>
    <col min="8980" max="8980" width="11" style="12" customWidth="1"/>
    <col min="8981" max="9216" width="8.88671875" style="12"/>
    <col min="9217" max="9217" width="4.109375" style="12" customWidth="1"/>
    <col min="9218" max="9218" width="30.44140625" style="12" customWidth="1"/>
    <col min="9219" max="9219" width="6.6640625" style="12" customWidth="1"/>
    <col min="9220" max="9220" width="10.109375" style="12" customWidth="1"/>
    <col min="9221" max="9221" width="9.88671875" style="12" bestFit="1" customWidth="1"/>
    <col min="9222" max="9222" width="11.5546875" style="12" customWidth="1"/>
    <col min="9223" max="9223" width="9.88671875" style="12" bestFit="1" customWidth="1"/>
    <col min="9224" max="9224" width="11.44140625" style="12" customWidth="1"/>
    <col min="9225" max="9225" width="9.88671875" style="12" bestFit="1" customWidth="1"/>
    <col min="9226" max="9226" width="11.33203125" style="12" customWidth="1"/>
    <col min="9227" max="9227" width="9.88671875" style="12" bestFit="1" customWidth="1"/>
    <col min="9228" max="9228" width="12" style="12" customWidth="1"/>
    <col min="9229" max="9229" width="9.88671875" style="12" customWidth="1"/>
    <col min="9230" max="9230" width="11.88671875" style="12" customWidth="1"/>
    <col min="9231" max="9231" width="9.88671875" style="12" bestFit="1" customWidth="1"/>
    <col min="9232" max="9232" width="8.33203125" style="12" bestFit="1" customWidth="1"/>
    <col min="9233" max="9233" width="11.5546875" style="12" customWidth="1"/>
    <col min="9234" max="9234" width="10" style="12" customWidth="1"/>
    <col min="9235" max="9235" width="12.44140625" style="12" customWidth="1"/>
    <col min="9236" max="9236" width="11" style="12" customWidth="1"/>
    <col min="9237" max="9472" width="8.88671875" style="12"/>
    <col min="9473" max="9473" width="4.109375" style="12" customWidth="1"/>
    <col min="9474" max="9474" width="30.44140625" style="12" customWidth="1"/>
    <col min="9475" max="9475" width="6.6640625" style="12" customWidth="1"/>
    <col min="9476" max="9476" width="10.109375" style="12" customWidth="1"/>
    <col min="9477" max="9477" width="9.88671875" style="12" bestFit="1" customWidth="1"/>
    <col min="9478" max="9478" width="11.5546875" style="12" customWidth="1"/>
    <col min="9479" max="9479" width="9.88671875" style="12" bestFit="1" customWidth="1"/>
    <col min="9480" max="9480" width="11.44140625" style="12" customWidth="1"/>
    <col min="9481" max="9481" width="9.88671875" style="12" bestFit="1" customWidth="1"/>
    <col min="9482" max="9482" width="11.33203125" style="12" customWidth="1"/>
    <col min="9483" max="9483" width="9.88671875" style="12" bestFit="1" customWidth="1"/>
    <col min="9484" max="9484" width="12" style="12" customWidth="1"/>
    <col min="9485" max="9485" width="9.88671875" style="12" customWidth="1"/>
    <col min="9486" max="9486" width="11.88671875" style="12" customWidth="1"/>
    <col min="9487" max="9487" width="9.88671875" style="12" bestFit="1" customWidth="1"/>
    <col min="9488" max="9488" width="8.33203125" style="12" bestFit="1" customWidth="1"/>
    <col min="9489" max="9489" width="11.5546875" style="12" customWidth="1"/>
    <col min="9490" max="9490" width="10" style="12" customWidth="1"/>
    <col min="9491" max="9491" width="12.44140625" style="12" customWidth="1"/>
    <col min="9492" max="9492" width="11" style="12" customWidth="1"/>
    <col min="9493" max="9728" width="8.88671875" style="12"/>
    <col min="9729" max="9729" width="4.109375" style="12" customWidth="1"/>
    <col min="9730" max="9730" width="30.44140625" style="12" customWidth="1"/>
    <col min="9731" max="9731" width="6.6640625" style="12" customWidth="1"/>
    <col min="9732" max="9732" width="10.109375" style="12" customWidth="1"/>
    <col min="9733" max="9733" width="9.88671875" style="12" bestFit="1" customWidth="1"/>
    <col min="9734" max="9734" width="11.5546875" style="12" customWidth="1"/>
    <col min="9735" max="9735" width="9.88671875" style="12" bestFit="1" customWidth="1"/>
    <col min="9736" max="9736" width="11.44140625" style="12" customWidth="1"/>
    <col min="9737" max="9737" width="9.88671875" style="12" bestFit="1" customWidth="1"/>
    <col min="9738" max="9738" width="11.33203125" style="12" customWidth="1"/>
    <col min="9739" max="9739" width="9.88671875" style="12" bestFit="1" customWidth="1"/>
    <col min="9740" max="9740" width="12" style="12" customWidth="1"/>
    <col min="9741" max="9741" width="9.88671875" style="12" customWidth="1"/>
    <col min="9742" max="9742" width="11.88671875" style="12" customWidth="1"/>
    <col min="9743" max="9743" width="9.88671875" style="12" bestFit="1" customWidth="1"/>
    <col min="9744" max="9744" width="8.33203125" style="12" bestFit="1" customWidth="1"/>
    <col min="9745" max="9745" width="11.5546875" style="12" customWidth="1"/>
    <col min="9746" max="9746" width="10" style="12" customWidth="1"/>
    <col min="9747" max="9747" width="12.44140625" style="12" customWidth="1"/>
    <col min="9748" max="9748" width="11" style="12" customWidth="1"/>
    <col min="9749" max="9984" width="8.88671875" style="12"/>
    <col min="9985" max="9985" width="4.109375" style="12" customWidth="1"/>
    <col min="9986" max="9986" width="30.44140625" style="12" customWidth="1"/>
    <col min="9987" max="9987" width="6.6640625" style="12" customWidth="1"/>
    <col min="9988" max="9988" width="10.109375" style="12" customWidth="1"/>
    <col min="9989" max="9989" width="9.88671875" style="12" bestFit="1" customWidth="1"/>
    <col min="9990" max="9990" width="11.5546875" style="12" customWidth="1"/>
    <col min="9991" max="9991" width="9.88671875" style="12" bestFit="1" customWidth="1"/>
    <col min="9992" max="9992" width="11.44140625" style="12" customWidth="1"/>
    <col min="9993" max="9993" width="9.88671875" style="12" bestFit="1" customWidth="1"/>
    <col min="9994" max="9994" width="11.33203125" style="12" customWidth="1"/>
    <col min="9995" max="9995" width="9.88671875" style="12" bestFit="1" customWidth="1"/>
    <col min="9996" max="9996" width="12" style="12" customWidth="1"/>
    <col min="9997" max="9997" width="9.88671875" style="12" customWidth="1"/>
    <col min="9998" max="9998" width="11.88671875" style="12" customWidth="1"/>
    <col min="9999" max="9999" width="9.88671875" style="12" bestFit="1" customWidth="1"/>
    <col min="10000" max="10000" width="8.33203125" style="12" bestFit="1" customWidth="1"/>
    <col min="10001" max="10001" width="11.5546875" style="12" customWidth="1"/>
    <col min="10002" max="10002" width="10" style="12" customWidth="1"/>
    <col min="10003" max="10003" width="12.44140625" style="12" customWidth="1"/>
    <col min="10004" max="10004" width="11" style="12" customWidth="1"/>
    <col min="10005" max="10240" width="8.88671875" style="12"/>
    <col min="10241" max="10241" width="4.109375" style="12" customWidth="1"/>
    <col min="10242" max="10242" width="30.44140625" style="12" customWidth="1"/>
    <col min="10243" max="10243" width="6.6640625" style="12" customWidth="1"/>
    <col min="10244" max="10244" width="10.109375" style="12" customWidth="1"/>
    <col min="10245" max="10245" width="9.88671875" style="12" bestFit="1" customWidth="1"/>
    <col min="10246" max="10246" width="11.5546875" style="12" customWidth="1"/>
    <col min="10247" max="10247" width="9.88671875" style="12" bestFit="1" customWidth="1"/>
    <col min="10248" max="10248" width="11.44140625" style="12" customWidth="1"/>
    <col min="10249" max="10249" width="9.88671875" style="12" bestFit="1" customWidth="1"/>
    <col min="10250" max="10250" width="11.33203125" style="12" customWidth="1"/>
    <col min="10251" max="10251" width="9.88671875" style="12" bestFit="1" customWidth="1"/>
    <col min="10252" max="10252" width="12" style="12" customWidth="1"/>
    <col min="10253" max="10253" width="9.88671875" style="12" customWidth="1"/>
    <col min="10254" max="10254" width="11.88671875" style="12" customWidth="1"/>
    <col min="10255" max="10255" width="9.88671875" style="12" bestFit="1" customWidth="1"/>
    <col min="10256" max="10256" width="8.33203125" style="12" bestFit="1" customWidth="1"/>
    <col min="10257" max="10257" width="11.5546875" style="12" customWidth="1"/>
    <col min="10258" max="10258" width="10" style="12" customWidth="1"/>
    <col min="10259" max="10259" width="12.44140625" style="12" customWidth="1"/>
    <col min="10260" max="10260" width="11" style="12" customWidth="1"/>
    <col min="10261" max="10496" width="8.88671875" style="12"/>
    <col min="10497" max="10497" width="4.109375" style="12" customWidth="1"/>
    <col min="10498" max="10498" width="30.44140625" style="12" customWidth="1"/>
    <col min="10499" max="10499" width="6.6640625" style="12" customWidth="1"/>
    <col min="10500" max="10500" width="10.109375" style="12" customWidth="1"/>
    <col min="10501" max="10501" width="9.88671875" style="12" bestFit="1" customWidth="1"/>
    <col min="10502" max="10502" width="11.5546875" style="12" customWidth="1"/>
    <col min="10503" max="10503" width="9.88671875" style="12" bestFit="1" customWidth="1"/>
    <col min="10504" max="10504" width="11.44140625" style="12" customWidth="1"/>
    <col min="10505" max="10505" width="9.88671875" style="12" bestFit="1" customWidth="1"/>
    <col min="10506" max="10506" width="11.33203125" style="12" customWidth="1"/>
    <col min="10507" max="10507" width="9.88671875" style="12" bestFit="1" customWidth="1"/>
    <col min="10508" max="10508" width="12" style="12" customWidth="1"/>
    <col min="10509" max="10509" width="9.88671875" style="12" customWidth="1"/>
    <col min="10510" max="10510" width="11.88671875" style="12" customWidth="1"/>
    <col min="10511" max="10511" width="9.88671875" style="12" bestFit="1" customWidth="1"/>
    <col min="10512" max="10512" width="8.33203125" style="12" bestFit="1" customWidth="1"/>
    <col min="10513" max="10513" width="11.5546875" style="12" customWidth="1"/>
    <col min="10514" max="10514" width="10" style="12" customWidth="1"/>
    <col min="10515" max="10515" width="12.44140625" style="12" customWidth="1"/>
    <col min="10516" max="10516" width="11" style="12" customWidth="1"/>
    <col min="10517" max="10752" width="8.88671875" style="12"/>
    <col min="10753" max="10753" width="4.109375" style="12" customWidth="1"/>
    <col min="10754" max="10754" width="30.44140625" style="12" customWidth="1"/>
    <col min="10755" max="10755" width="6.6640625" style="12" customWidth="1"/>
    <col min="10756" max="10756" width="10.109375" style="12" customWidth="1"/>
    <col min="10757" max="10757" width="9.88671875" style="12" bestFit="1" customWidth="1"/>
    <col min="10758" max="10758" width="11.5546875" style="12" customWidth="1"/>
    <col min="10759" max="10759" width="9.88671875" style="12" bestFit="1" customWidth="1"/>
    <col min="10760" max="10760" width="11.44140625" style="12" customWidth="1"/>
    <col min="10761" max="10761" width="9.88671875" style="12" bestFit="1" customWidth="1"/>
    <col min="10762" max="10762" width="11.33203125" style="12" customWidth="1"/>
    <col min="10763" max="10763" width="9.88671875" style="12" bestFit="1" customWidth="1"/>
    <col min="10764" max="10764" width="12" style="12" customWidth="1"/>
    <col min="10765" max="10765" width="9.88671875" style="12" customWidth="1"/>
    <col min="10766" max="10766" width="11.88671875" style="12" customWidth="1"/>
    <col min="10767" max="10767" width="9.88671875" style="12" bestFit="1" customWidth="1"/>
    <col min="10768" max="10768" width="8.33203125" style="12" bestFit="1" customWidth="1"/>
    <col min="10769" max="10769" width="11.5546875" style="12" customWidth="1"/>
    <col min="10770" max="10770" width="10" style="12" customWidth="1"/>
    <col min="10771" max="10771" width="12.44140625" style="12" customWidth="1"/>
    <col min="10772" max="10772" width="11" style="12" customWidth="1"/>
    <col min="10773" max="11008" width="8.88671875" style="12"/>
    <col min="11009" max="11009" width="4.109375" style="12" customWidth="1"/>
    <col min="11010" max="11010" width="30.44140625" style="12" customWidth="1"/>
    <col min="11011" max="11011" width="6.6640625" style="12" customWidth="1"/>
    <col min="11012" max="11012" width="10.109375" style="12" customWidth="1"/>
    <col min="11013" max="11013" width="9.88671875" style="12" bestFit="1" customWidth="1"/>
    <col min="11014" max="11014" width="11.5546875" style="12" customWidth="1"/>
    <col min="11015" max="11015" width="9.88671875" style="12" bestFit="1" customWidth="1"/>
    <col min="11016" max="11016" width="11.44140625" style="12" customWidth="1"/>
    <col min="11017" max="11017" width="9.88671875" style="12" bestFit="1" customWidth="1"/>
    <col min="11018" max="11018" width="11.33203125" style="12" customWidth="1"/>
    <col min="11019" max="11019" width="9.88671875" style="12" bestFit="1" customWidth="1"/>
    <col min="11020" max="11020" width="12" style="12" customWidth="1"/>
    <col min="11021" max="11021" width="9.88671875" style="12" customWidth="1"/>
    <col min="11022" max="11022" width="11.88671875" style="12" customWidth="1"/>
    <col min="11023" max="11023" width="9.88671875" style="12" bestFit="1" customWidth="1"/>
    <col min="11024" max="11024" width="8.33203125" style="12" bestFit="1" customWidth="1"/>
    <col min="11025" max="11025" width="11.5546875" style="12" customWidth="1"/>
    <col min="11026" max="11026" width="10" style="12" customWidth="1"/>
    <col min="11027" max="11027" width="12.44140625" style="12" customWidth="1"/>
    <col min="11028" max="11028" width="11" style="12" customWidth="1"/>
    <col min="11029" max="11264" width="8.88671875" style="12"/>
    <col min="11265" max="11265" width="4.109375" style="12" customWidth="1"/>
    <col min="11266" max="11266" width="30.44140625" style="12" customWidth="1"/>
    <col min="11267" max="11267" width="6.6640625" style="12" customWidth="1"/>
    <col min="11268" max="11268" width="10.109375" style="12" customWidth="1"/>
    <col min="11269" max="11269" width="9.88671875" style="12" bestFit="1" customWidth="1"/>
    <col min="11270" max="11270" width="11.5546875" style="12" customWidth="1"/>
    <col min="11271" max="11271" width="9.88671875" style="12" bestFit="1" customWidth="1"/>
    <col min="11272" max="11272" width="11.44140625" style="12" customWidth="1"/>
    <col min="11273" max="11273" width="9.88671875" style="12" bestFit="1" customWidth="1"/>
    <col min="11274" max="11274" width="11.33203125" style="12" customWidth="1"/>
    <col min="11275" max="11275" width="9.88671875" style="12" bestFit="1" customWidth="1"/>
    <col min="11276" max="11276" width="12" style="12" customWidth="1"/>
    <col min="11277" max="11277" width="9.88671875" style="12" customWidth="1"/>
    <col min="11278" max="11278" width="11.88671875" style="12" customWidth="1"/>
    <col min="11279" max="11279" width="9.88671875" style="12" bestFit="1" customWidth="1"/>
    <col min="11280" max="11280" width="8.33203125" style="12" bestFit="1" customWidth="1"/>
    <col min="11281" max="11281" width="11.5546875" style="12" customWidth="1"/>
    <col min="11282" max="11282" width="10" style="12" customWidth="1"/>
    <col min="11283" max="11283" width="12.44140625" style="12" customWidth="1"/>
    <col min="11284" max="11284" width="11" style="12" customWidth="1"/>
    <col min="11285" max="11520" width="8.88671875" style="12"/>
    <col min="11521" max="11521" width="4.109375" style="12" customWidth="1"/>
    <col min="11522" max="11522" width="30.44140625" style="12" customWidth="1"/>
    <col min="11523" max="11523" width="6.6640625" style="12" customWidth="1"/>
    <col min="11524" max="11524" width="10.109375" style="12" customWidth="1"/>
    <col min="11525" max="11525" width="9.88671875" style="12" bestFit="1" customWidth="1"/>
    <col min="11526" max="11526" width="11.5546875" style="12" customWidth="1"/>
    <col min="11527" max="11527" width="9.88671875" style="12" bestFit="1" customWidth="1"/>
    <col min="11528" max="11528" width="11.44140625" style="12" customWidth="1"/>
    <col min="11529" max="11529" width="9.88671875" style="12" bestFit="1" customWidth="1"/>
    <col min="11530" max="11530" width="11.33203125" style="12" customWidth="1"/>
    <col min="11531" max="11531" width="9.88671875" style="12" bestFit="1" customWidth="1"/>
    <col min="11532" max="11532" width="12" style="12" customWidth="1"/>
    <col min="11533" max="11533" width="9.88671875" style="12" customWidth="1"/>
    <col min="11534" max="11534" width="11.88671875" style="12" customWidth="1"/>
    <col min="11535" max="11535" width="9.88671875" style="12" bestFit="1" customWidth="1"/>
    <col min="11536" max="11536" width="8.33203125" style="12" bestFit="1" customWidth="1"/>
    <col min="11537" max="11537" width="11.5546875" style="12" customWidth="1"/>
    <col min="11538" max="11538" width="10" style="12" customWidth="1"/>
    <col min="11539" max="11539" width="12.44140625" style="12" customWidth="1"/>
    <col min="11540" max="11540" width="11" style="12" customWidth="1"/>
    <col min="11541" max="11776" width="8.88671875" style="12"/>
    <col min="11777" max="11777" width="4.109375" style="12" customWidth="1"/>
    <col min="11778" max="11778" width="30.44140625" style="12" customWidth="1"/>
    <col min="11779" max="11779" width="6.6640625" style="12" customWidth="1"/>
    <col min="11780" max="11780" width="10.109375" style="12" customWidth="1"/>
    <col min="11781" max="11781" width="9.88671875" style="12" bestFit="1" customWidth="1"/>
    <col min="11782" max="11782" width="11.5546875" style="12" customWidth="1"/>
    <col min="11783" max="11783" width="9.88671875" style="12" bestFit="1" customWidth="1"/>
    <col min="11784" max="11784" width="11.44140625" style="12" customWidth="1"/>
    <col min="11785" max="11785" width="9.88671875" style="12" bestFit="1" customWidth="1"/>
    <col min="11786" max="11786" width="11.33203125" style="12" customWidth="1"/>
    <col min="11787" max="11787" width="9.88671875" style="12" bestFit="1" customWidth="1"/>
    <col min="11788" max="11788" width="12" style="12" customWidth="1"/>
    <col min="11789" max="11789" width="9.88671875" style="12" customWidth="1"/>
    <col min="11790" max="11790" width="11.88671875" style="12" customWidth="1"/>
    <col min="11791" max="11791" width="9.88671875" style="12" bestFit="1" customWidth="1"/>
    <col min="11792" max="11792" width="8.33203125" style="12" bestFit="1" customWidth="1"/>
    <col min="11793" max="11793" width="11.5546875" style="12" customWidth="1"/>
    <col min="11794" max="11794" width="10" style="12" customWidth="1"/>
    <col min="11795" max="11795" width="12.44140625" style="12" customWidth="1"/>
    <col min="11796" max="11796" width="11" style="12" customWidth="1"/>
    <col min="11797" max="12032" width="8.88671875" style="12"/>
    <col min="12033" max="12033" width="4.109375" style="12" customWidth="1"/>
    <col min="12034" max="12034" width="30.44140625" style="12" customWidth="1"/>
    <col min="12035" max="12035" width="6.6640625" style="12" customWidth="1"/>
    <col min="12036" max="12036" width="10.109375" style="12" customWidth="1"/>
    <col min="12037" max="12037" width="9.88671875" style="12" bestFit="1" customWidth="1"/>
    <col min="12038" max="12038" width="11.5546875" style="12" customWidth="1"/>
    <col min="12039" max="12039" width="9.88671875" style="12" bestFit="1" customWidth="1"/>
    <col min="12040" max="12040" width="11.44140625" style="12" customWidth="1"/>
    <col min="12041" max="12041" width="9.88671875" style="12" bestFit="1" customWidth="1"/>
    <col min="12042" max="12042" width="11.33203125" style="12" customWidth="1"/>
    <col min="12043" max="12043" width="9.88671875" style="12" bestFit="1" customWidth="1"/>
    <col min="12044" max="12044" width="12" style="12" customWidth="1"/>
    <col min="12045" max="12045" width="9.88671875" style="12" customWidth="1"/>
    <col min="12046" max="12046" width="11.88671875" style="12" customWidth="1"/>
    <col min="12047" max="12047" width="9.88671875" style="12" bestFit="1" customWidth="1"/>
    <col min="12048" max="12048" width="8.33203125" style="12" bestFit="1" customWidth="1"/>
    <col min="12049" max="12049" width="11.5546875" style="12" customWidth="1"/>
    <col min="12050" max="12050" width="10" style="12" customWidth="1"/>
    <col min="12051" max="12051" width="12.44140625" style="12" customWidth="1"/>
    <col min="12052" max="12052" width="11" style="12" customWidth="1"/>
    <col min="12053" max="12288" width="8.88671875" style="12"/>
    <col min="12289" max="12289" width="4.109375" style="12" customWidth="1"/>
    <col min="12290" max="12290" width="30.44140625" style="12" customWidth="1"/>
    <col min="12291" max="12291" width="6.6640625" style="12" customWidth="1"/>
    <col min="12292" max="12292" width="10.109375" style="12" customWidth="1"/>
    <col min="12293" max="12293" width="9.88671875" style="12" bestFit="1" customWidth="1"/>
    <col min="12294" max="12294" width="11.5546875" style="12" customWidth="1"/>
    <col min="12295" max="12295" width="9.88671875" style="12" bestFit="1" customWidth="1"/>
    <col min="12296" max="12296" width="11.44140625" style="12" customWidth="1"/>
    <col min="12297" max="12297" width="9.88671875" style="12" bestFit="1" customWidth="1"/>
    <col min="12298" max="12298" width="11.33203125" style="12" customWidth="1"/>
    <col min="12299" max="12299" width="9.88671875" style="12" bestFit="1" customWidth="1"/>
    <col min="12300" max="12300" width="12" style="12" customWidth="1"/>
    <col min="12301" max="12301" width="9.88671875" style="12" customWidth="1"/>
    <col min="12302" max="12302" width="11.88671875" style="12" customWidth="1"/>
    <col min="12303" max="12303" width="9.88671875" style="12" bestFit="1" customWidth="1"/>
    <col min="12304" max="12304" width="8.33203125" style="12" bestFit="1" customWidth="1"/>
    <col min="12305" max="12305" width="11.5546875" style="12" customWidth="1"/>
    <col min="12306" max="12306" width="10" style="12" customWidth="1"/>
    <col min="12307" max="12307" width="12.44140625" style="12" customWidth="1"/>
    <col min="12308" max="12308" width="11" style="12" customWidth="1"/>
    <col min="12309" max="12544" width="8.88671875" style="12"/>
    <col min="12545" max="12545" width="4.109375" style="12" customWidth="1"/>
    <col min="12546" max="12546" width="30.44140625" style="12" customWidth="1"/>
    <col min="12547" max="12547" width="6.6640625" style="12" customWidth="1"/>
    <col min="12548" max="12548" width="10.109375" style="12" customWidth="1"/>
    <col min="12549" max="12549" width="9.88671875" style="12" bestFit="1" customWidth="1"/>
    <col min="12550" max="12550" width="11.5546875" style="12" customWidth="1"/>
    <col min="12551" max="12551" width="9.88671875" style="12" bestFit="1" customWidth="1"/>
    <col min="12552" max="12552" width="11.44140625" style="12" customWidth="1"/>
    <col min="12553" max="12553" width="9.88671875" style="12" bestFit="1" customWidth="1"/>
    <col min="12554" max="12554" width="11.33203125" style="12" customWidth="1"/>
    <col min="12555" max="12555" width="9.88671875" style="12" bestFit="1" customWidth="1"/>
    <col min="12556" max="12556" width="12" style="12" customWidth="1"/>
    <col min="12557" max="12557" width="9.88671875" style="12" customWidth="1"/>
    <col min="12558" max="12558" width="11.88671875" style="12" customWidth="1"/>
    <col min="12559" max="12559" width="9.88671875" style="12" bestFit="1" customWidth="1"/>
    <col min="12560" max="12560" width="8.33203125" style="12" bestFit="1" customWidth="1"/>
    <col min="12561" max="12561" width="11.5546875" style="12" customWidth="1"/>
    <col min="12562" max="12562" width="10" style="12" customWidth="1"/>
    <col min="12563" max="12563" width="12.44140625" style="12" customWidth="1"/>
    <col min="12564" max="12564" width="11" style="12" customWidth="1"/>
    <col min="12565" max="12800" width="8.88671875" style="12"/>
    <col min="12801" max="12801" width="4.109375" style="12" customWidth="1"/>
    <col min="12802" max="12802" width="30.44140625" style="12" customWidth="1"/>
    <col min="12803" max="12803" width="6.6640625" style="12" customWidth="1"/>
    <col min="12804" max="12804" width="10.109375" style="12" customWidth="1"/>
    <col min="12805" max="12805" width="9.88671875" style="12" bestFit="1" customWidth="1"/>
    <col min="12806" max="12806" width="11.5546875" style="12" customWidth="1"/>
    <col min="12807" max="12807" width="9.88671875" style="12" bestFit="1" customWidth="1"/>
    <col min="12808" max="12808" width="11.44140625" style="12" customWidth="1"/>
    <col min="12809" max="12809" width="9.88671875" style="12" bestFit="1" customWidth="1"/>
    <col min="12810" max="12810" width="11.33203125" style="12" customWidth="1"/>
    <col min="12811" max="12811" width="9.88671875" style="12" bestFit="1" customWidth="1"/>
    <col min="12812" max="12812" width="12" style="12" customWidth="1"/>
    <col min="12813" max="12813" width="9.88671875" style="12" customWidth="1"/>
    <col min="12814" max="12814" width="11.88671875" style="12" customWidth="1"/>
    <col min="12815" max="12815" width="9.88671875" style="12" bestFit="1" customWidth="1"/>
    <col min="12816" max="12816" width="8.33203125" style="12" bestFit="1" customWidth="1"/>
    <col min="12817" max="12817" width="11.5546875" style="12" customWidth="1"/>
    <col min="12818" max="12818" width="10" style="12" customWidth="1"/>
    <col min="12819" max="12819" width="12.44140625" style="12" customWidth="1"/>
    <col min="12820" max="12820" width="11" style="12" customWidth="1"/>
    <col min="12821" max="13056" width="8.88671875" style="12"/>
    <col min="13057" max="13057" width="4.109375" style="12" customWidth="1"/>
    <col min="13058" max="13058" width="30.44140625" style="12" customWidth="1"/>
    <col min="13059" max="13059" width="6.6640625" style="12" customWidth="1"/>
    <col min="13060" max="13060" width="10.109375" style="12" customWidth="1"/>
    <col min="13061" max="13061" width="9.88671875" style="12" bestFit="1" customWidth="1"/>
    <col min="13062" max="13062" width="11.5546875" style="12" customWidth="1"/>
    <col min="13063" max="13063" width="9.88671875" style="12" bestFit="1" customWidth="1"/>
    <col min="13064" max="13064" width="11.44140625" style="12" customWidth="1"/>
    <col min="13065" max="13065" width="9.88671875" style="12" bestFit="1" customWidth="1"/>
    <col min="13066" max="13066" width="11.33203125" style="12" customWidth="1"/>
    <col min="13067" max="13067" width="9.88671875" style="12" bestFit="1" customWidth="1"/>
    <col min="13068" max="13068" width="12" style="12" customWidth="1"/>
    <col min="13069" max="13069" width="9.88671875" style="12" customWidth="1"/>
    <col min="13070" max="13070" width="11.88671875" style="12" customWidth="1"/>
    <col min="13071" max="13071" width="9.88671875" style="12" bestFit="1" customWidth="1"/>
    <col min="13072" max="13072" width="8.33203125" style="12" bestFit="1" customWidth="1"/>
    <col min="13073" max="13073" width="11.5546875" style="12" customWidth="1"/>
    <col min="13074" max="13074" width="10" style="12" customWidth="1"/>
    <col min="13075" max="13075" width="12.44140625" style="12" customWidth="1"/>
    <col min="13076" max="13076" width="11" style="12" customWidth="1"/>
    <col min="13077" max="13312" width="8.88671875" style="12"/>
    <col min="13313" max="13313" width="4.109375" style="12" customWidth="1"/>
    <col min="13314" max="13314" width="30.44140625" style="12" customWidth="1"/>
    <col min="13315" max="13315" width="6.6640625" style="12" customWidth="1"/>
    <col min="13316" max="13316" width="10.109375" style="12" customWidth="1"/>
    <col min="13317" max="13317" width="9.88671875" style="12" bestFit="1" customWidth="1"/>
    <col min="13318" max="13318" width="11.5546875" style="12" customWidth="1"/>
    <col min="13319" max="13319" width="9.88671875" style="12" bestFit="1" customWidth="1"/>
    <col min="13320" max="13320" width="11.44140625" style="12" customWidth="1"/>
    <col min="13321" max="13321" width="9.88671875" style="12" bestFit="1" customWidth="1"/>
    <col min="13322" max="13322" width="11.33203125" style="12" customWidth="1"/>
    <col min="13323" max="13323" width="9.88671875" style="12" bestFit="1" customWidth="1"/>
    <col min="13324" max="13324" width="12" style="12" customWidth="1"/>
    <col min="13325" max="13325" width="9.88671875" style="12" customWidth="1"/>
    <col min="13326" max="13326" width="11.88671875" style="12" customWidth="1"/>
    <col min="13327" max="13327" width="9.88671875" style="12" bestFit="1" customWidth="1"/>
    <col min="13328" max="13328" width="8.33203125" style="12" bestFit="1" customWidth="1"/>
    <col min="13329" max="13329" width="11.5546875" style="12" customWidth="1"/>
    <col min="13330" max="13330" width="10" style="12" customWidth="1"/>
    <col min="13331" max="13331" width="12.44140625" style="12" customWidth="1"/>
    <col min="13332" max="13332" width="11" style="12" customWidth="1"/>
    <col min="13333" max="13568" width="8.88671875" style="12"/>
    <col min="13569" max="13569" width="4.109375" style="12" customWidth="1"/>
    <col min="13570" max="13570" width="30.44140625" style="12" customWidth="1"/>
    <col min="13571" max="13571" width="6.6640625" style="12" customWidth="1"/>
    <col min="13572" max="13572" width="10.109375" style="12" customWidth="1"/>
    <col min="13573" max="13573" width="9.88671875" style="12" bestFit="1" customWidth="1"/>
    <col min="13574" max="13574" width="11.5546875" style="12" customWidth="1"/>
    <col min="13575" max="13575" width="9.88671875" style="12" bestFit="1" customWidth="1"/>
    <col min="13576" max="13576" width="11.44140625" style="12" customWidth="1"/>
    <col min="13577" max="13577" width="9.88671875" style="12" bestFit="1" customWidth="1"/>
    <col min="13578" max="13578" width="11.33203125" style="12" customWidth="1"/>
    <col min="13579" max="13579" width="9.88671875" style="12" bestFit="1" customWidth="1"/>
    <col min="13580" max="13580" width="12" style="12" customWidth="1"/>
    <col min="13581" max="13581" width="9.88671875" style="12" customWidth="1"/>
    <col min="13582" max="13582" width="11.88671875" style="12" customWidth="1"/>
    <col min="13583" max="13583" width="9.88671875" style="12" bestFit="1" customWidth="1"/>
    <col min="13584" max="13584" width="8.33203125" style="12" bestFit="1" customWidth="1"/>
    <col min="13585" max="13585" width="11.5546875" style="12" customWidth="1"/>
    <col min="13586" max="13586" width="10" style="12" customWidth="1"/>
    <col min="13587" max="13587" width="12.44140625" style="12" customWidth="1"/>
    <col min="13588" max="13588" width="11" style="12" customWidth="1"/>
    <col min="13589" max="13824" width="8.88671875" style="12"/>
    <col min="13825" max="13825" width="4.109375" style="12" customWidth="1"/>
    <col min="13826" max="13826" width="30.44140625" style="12" customWidth="1"/>
    <col min="13827" max="13827" width="6.6640625" style="12" customWidth="1"/>
    <col min="13828" max="13828" width="10.109375" style="12" customWidth="1"/>
    <col min="13829" max="13829" width="9.88671875" style="12" bestFit="1" customWidth="1"/>
    <col min="13830" max="13830" width="11.5546875" style="12" customWidth="1"/>
    <col min="13831" max="13831" width="9.88671875" style="12" bestFit="1" customWidth="1"/>
    <col min="13832" max="13832" width="11.44140625" style="12" customWidth="1"/>
    <col min="13833" max="13833" width="9.88671875" style="12" bestFit="1" customWidth="1"/>
    <col min="13834" max="13834" width="11.33203125" style="12" customWidth="1"/>
    <col min="13835" max="13835" width="9.88671875" style="12" bestFit="1" customWidth="1"/>
    <col min="13836" max="13836" width="12" style="12" customWidth="1"/>
    <col min="13837" max="13837" width="9.88671875" style="12" customWidth="1"/>
    <col min="13838" max="13838" width="11.88671875" style="12" customWidth="1"/>
    <col min="13839" max="13839" width="9.88671875" style="12" bestFit="1" customWidth="1"/>
    <col min="13840" max="13840" width="8.33203125" style="12" bestFit="1" customWidth="1"/>
    <col min="13841" max="13841" width="11.5546875" style="12" customWidth="1"/>
    <col min="13842" max="13842" width="10" style="12" customWidth="1"/>
    <col min="13843" max="13843" width="12.44140625" style="12" customWidth="1"/>
    <col min="13844" max="13844" width="11" style="12" customWidth="1"/>
    <col min="13845" max="14080" width="8.88671875" style="12"/>
    <col min="14081" max="14081" width="4.109375" style="12" customWidth="1"/>
    <col min="14082" max="14082" width="30.44140625" style="12" customWidth="1"/>
    <col min="14083" max="14083" width="6.6640625" style="12" customWidth="1"/>
    <col min="14084" max="14084" width="10.109375" style="12" customWidth="1"/>
    <col min="14085" max="14085" width="9.88671875" style="12" bestFit="1" customWidth="1"/>
    <col min="14086" max="14086" width="11.5546875" style="12" customWidth="1"/>
    <col min="14087" max="14087" width="9.88671875" style="12" bestFit="1" customWidth="1"/>
    <col min="14088" max="14088" width="11.44140625" style="12" customWidth="1"/>
    <col min="14089" max="14089" width="9.88671875" style="12" bestFit="1" customWidth="1"/>
    <col min="14090" max="14090" width="11.33203125" style="12" customWidth="1"/>
    <col min="14091" max="14091" width="9.88671875" style="12" bestFit="1" customWidth="1"/>
    <col min="14092" max="14092" width="12" style="12" customWidth="1"/>
    <col min="14093" max="14093" width="9.88671875" style="12" customWidth="1"/>
    <col min="14094" max="14094" width="11.88671875" style="12" customWidth="1"/>
    <col min="14095" max="14095" width="9.88671875" style="12" bestFit="1" customWidth="1"/>
    <col min="14096" max="14096" width="8.33203125" style="12" bestFit="1" customWidth="1"/>
    <col min="14097" max="14097" width="11.5546875" style="12" customWidth="1"/>
    <col min="14098" max="14098" width="10" style="12" customWidth="1"/>
    <col min="14099" max="14099" width="12.44140625" style="12" customWidth="1"/>
    <col min="14100" max="14100" width="11" style="12" customWidth="1"/>
    <col min="14101" max="14336" width="8.88671875" style="12"/>
    <col min="14337" max="14337" width="4.109375" style="12" customWidth="1"/>
    <col min="14338" max="14338" width="30.44140625" style="12" customWidth="1"/>
    <col min="14339" max="14339" width="6.6640625" style="12" customWidth="1"/>
    <col min="14340" max="14340" width="10.109375" style="12" customWidth="1"/>
    <col min="14341" max="14341" width="9.88671875" style="12" bestFit="1" customWidth="1"/>
    <col min="14342" max="14342" width="11.5546875" style="12" customWidth="1"/>
    <col min="14343" max="14343" width="9.88671875" style="12" bestFit="1" customWidth="1"/>
    <col min="14344" max="14344" width="11.44140625" style="12" customWidth="1"/>
    <col min="14345" max="14345" width="9.88671875" style="12" bestFit="1" customWidth="1"/>
    <col min="14346" max="14346" width="11.33203125" style="12" customWidth="1"/>
    <col min="14347" max="14347" width="9.88671875" style="12" bestFit="1" customWidth="1"/>
    <col min="14348" max="14348" width="12" style="12" customWidth="1"/>
    <col min="14349" max="14349" width="9.88671875" style="12" customWidth="1"/>
    <col min="14350" max="14350" width="11.88671875" style="12" customWidth="1"/>
    <col min="14351" max="14351" width="9.88671875" style="12" bestFit="1" customWidth="1"/>
    <col min="14352" max="14352" width="8.33203125" style="12" bestFit="1" customWidth="1"/>
    <col min="14353" max="14353" width="11.5546875" style="12" customWidth="1"/>
    <col min="14354" max="14354" width="10" style="12" customWidth="1"/>
    <col min="14355" max="14355" width="12.44140625" style="12" customWidth="1"/>
    <col min="14356" max="14356" width="11" style="12" customWidth="1"/>
    <col min="14357" max="14592" width="8.88671875" style="12"/>
    <col min="14593" max="14593" width="4.109375" style="12" customWidth="1"/>
    <col min="14594" max="14594" width="30.44140625" style="12" customWidth="1"/>
    <col min="14595" max="14595" width="6.6640625" style="12" customWidth="1"/>
    <col min="14596" max="14596" width="10.109375" style="12" customWidth="1"/>
    <col min="14597" max="14597" width="9.88671875" style="12" bestFit="1" customWidth="1"/>
    <col min="14598" max="14598" width="11.5546875" style="12" customWidth="1"/>
    <col min="14599" max="14599" width="9.88671875" style="12" bestFit="1" customWidth="1"/>
    <col min="14600" max="14600" width="11.44140625" style="12" customWidth="1"/>
    <col min="14601" max="14601" width="9.88671875" style="12" bestFit="1" customWidth="1"/>
    <col min="14602" max="14602" width="11.33203125" style="12" customWidth="1"/>
    <col min="14603" max="14603" width="9.88671875" style="12" bestFit="1" customWidth="1"/>
    <col min="14604" max="14604" width="12" style="12" customWidth="1"/>
    <col min="14605" max="14605" width="9.88671875" style="12" customWidth="1"/>
    <col min="14606" max="14606" width="11.88671875" style="12" customWidth="1"/>
    <col min="14607" max="14607" width="9.88671875" style="12" bestFit="1" customWidth="1"/>
    <col min="14608" max="14608" width="8.33203125" style="12" bestFit="1" customWidth="1"/>
    <col min="14609" max="14609" width="11.5546875" style="12" customWidth="1"/>
    <col min="14610" max="14610" width="10" style="12" customWidth="1"/>
    <col min="14611" max="14611" width="12.44140625" style="12" customWidth="1"/>
    <col min="14612" max="14612" width="11" style="12" customWidth="1"/>
    <col min="14613" max="14848" width="8.88671875" style="12"/>
    <col min="14849" max="14849" width="4.109375" style="12" customWidth="1"/>
    <col min="14850" max="14850" width="30.44140625" style="12" customWidth="1"/>
    <col min="14851" max="14851" width="6.6640625" style="12" customWidth="1"/>
    <col min="14852" max="14852" width="10.109375" style="12" customWidth="1"/>
    <col min="14853" max="14853" width="9.88671875" style="12" bestFit="1" customWidth="1"/>
    <col min="14854" max="14854" width="11.5546875" style="12" customWidth="1"/>
    <col min="14855" max="14855" width="9.88671875" style="12" bestFit="1" customWidth="1"/>
    <col min="14856" max="14856" width="11.44140625" style="12" customWidth="1"/>
    <col min="14857" max="14857" width="9.88671875" style="12" bestFit="1" customWidth="1"/>
    <col min="14858" max="14858" width="11.33203125" style="12" customWidth="1"/>
    <col min="14859" max="14859" width="9.88671875" style="12" bestFit="1" customWidth="1"/>
    <col min="14860" max="14860" width="12" style="12" customWidth="1"/>
    <col min="14861" max="14861" width="9.88671875" style="12" customWidth="1"/>
    <col min="14862" max="14862" width="11.88671875" style="12" customWidth="1"/>
    <col min="14863" max="14863" width="9.88671875" style="12" bestFit="1" customWidth="1"/>
    <col min="14864" max="14864" width="8.33203125" style="12" bestFit="1" customWidth="1"/>
    <col min="14865" max="14865" width="11.5546875" style="12" customWidth="1"/>
    <col min="14866" max="14866" width="10" style="12" customWidth="1"/>
    <col min="14867" max="14867" width="12.44140625" style="12" customWidth="1"/>
    <col min="14868" max="14868" width="11" style="12" customWidth="1"/>
    <col min="14869" max="15104" width="8.88671875" style="12"/>
    <col min="15105" max="15105" width="4.109375" style="12" customWidth="1"/>
    <col min="15106" max="15106" width="30.44140625" style="12" customWidth="1"/>
    <col min="15107" max="15107" width="6.6640625" style="12" customWidth="1"/>
    <col min="15108" max="15108" width="10.109375" style="12" customWidth="1"/>
    <col min="15109" max="15109" width="9.88671875" style="12" bestFit="1" customWidth="1"/>
    <col min="15110" max="15110" width="11.5546875" style="12" customWidth="1"/>
    <col min="15111" max="15111" width="9.88671875" style="12" bestFit="1" customWidth="1"/>
    <col min="15112" max="15112" width="11.44140625" style="12" customWidth="1"/>
    <col min="15113" max="15113" width="9.88671875" style="12" bestFit="1" customWidth="1"/>
    <col min="15114" max="15114" width="11.33203125" style="12" customWidth="1"/>
    <col min="15115" max="15115" width="9.88671875" style="12" bestFit="1" customWidth="1"/>
    <col min="15116" max="15116" width="12" style="12" customWidth="1"/>
    <col min="15117" max="15117" width="9.88671875" style="12" customWidth="1"/>
    <col min="15118" max="15118" width="11.88671875" style="12" customWidth="1"/>
    <col min="15119" max="15119" width="9.88671875" style="12" bestFit="1" customWidth="1"/>
    <col min="15120" max="15120" width="8.33203125" style="12" bestFit="1" customWidth="1"/>
    <col min="15121" max="15121" width="11.5546875" style="12" customWidth="1"/>
    <col min="15122" max="15122" width="10" style="12" customWidth="1"/>
    <col min="15123" max="15123" width="12.44140625" style="12" customWidth="1"/>
    <col min="15124" max="15124" width="11" style="12" customWidth="1"/>
    <col min="15125" max="15360" width="8.88671875" style="12"/>
    <col min="15361" max="15361" width="4.109375" style="12" customWidth="1"/>
    <col min="15362" max="15362" width="30.44140625" style="12" customWidth="1"/>
    <col min="15363" max="15363" width="6.6640625" style="12" customWidth="1"/>
    <col min="15364" max="15364" width="10.109375" style="12" customWidth="1"/>
    <col min="15365" max="15365" width="9.88671875" style="12" bestFit="1" customWidth="1"/>
    <col min="15366" max="15366" width="11.5546875" style="12" customWidth="1"/>
    <col min="15367" max="15367" width="9.88671875" style="12" bestFit="1" customWidth="1"/>
    <col min="15368" max="15368" width="11.44140625" style="12" customWidth="1"/>
    <col min="15369" max="15369" width="9.88671875" style="12" bestFit="1" customWidth="1"/>
    <col min="15370" max="15370" width="11.33203125" style="12" customWidth="1"/>
    <col min="15371" max="15371" width="9.88671875" style="12" bestFit="1" customWidth="1"/>
    <col min="15372" max="15372" width="12" style="12" customWidth="1"/>
    <col min="15373" max="15373" width="9.88671875" style="12" customWidth="1"/>
    <col min="15374" max="15374" width="11.88671875" style="12" customWidth="1"/>
    <col min="15375" max="15375" width="9.88671875" style="12" bestFit="1" customWidth="1"/>
    <col min="15376" max="15376" width="8.33203125" style="12" bestFit="1" customWidth="1"/>
    <col min="15377" max="15377" width="11.5546875" style="12" customWidth="1"/>
    <col min="15378" max="15378" width="10" style="12" customWidth="1"/>
    <col min="15379" max="15379" width="12.44140625" style="12" customWidth="1"/>
    <col min="15380" max="15380" width="11" style="12" customWidth="1"/>
    <col min="15381" max="15616" width="8.88671875" style="12"/>
    <col min="15617" max="15617" width="4.109375" style="12" customWidth="1"/>
    <col min="15618" max="15618" width="30.44140625" style="12" customWidth="1"/>
    <col min="15619" max="15619" width="6.6640625" style="12" customWidth="1"/>
    <col min="15620" max="15620" width="10.109375" style="12" customWidth="1"/>
    <col min="15621" max="15621" width="9.88671875" style="12" bestFit="1" customWidth="1"/>
    <col min="15622" max="15622" width="11.5546875" style="12" customWidth="1"/>
    <col min="15623" max="15623" width="9.88671875" style="12" bestFit="1" customWidth="1"/>
    <col min="15624" max="15624" width="11.44140625" style="12" customWidth="1"/>
    <col min="15625" max="15625" width="9.88671875" style="12" bestFit="1" customWidth="1"/>
    <col min="15626" max="15626" width="11.33203125" style="12" customWidth="1"/>
    <col min="15627" max="15627" width="9.88671875" style="12" bestFit="1" customWidth="1"/>
    <col min="15628" max="15628" width="12" style="12" customWidth="1"/>
    <col min="15629" max="15629" width="9.88671875" style="12" customWidth="1"/>
    <col min="15630" max="15630" width="11.88671875" style="12" customWidth="1"/>
    <col min="15631" max="15631" width="9.88671875" style="12" bestFit="1" customWidth="1"/>
    <col min="15632" max="15632" width="8.33203125" style="12" bestFit="1" customWidth="1"/>
    <col min="15633" max="15633" width="11.5546875" style="12" customWidth="1"/>
    <col min="15634" max="15634" width="10" style="12" customWidth="1"/>
    <col min="15635" max="15635" width="12.44140625" style="12" customWidth="1"/>
    <col min="15636" max="15636" width="11" style="12" customWidth="1"/>
    <col min="15637" max="15872" width="8.88671875" style="12"/>
    <col min="15873" max="15873" width="4.109375" style="12" customWidth="1"/>
    <col min="15874" max="15874" width="30.44140625" style="12" customWidth="1"/>
    <col min="15875" max="15875" width="6.6640625" style="12" customWidth="1"/>
    <col min="15876" max="15876" width="10.109375" style="12" customWidth="1"/>
    <col min="15877" max="15877" width="9.88671875" style="12" bestFit="1" customWidth="1"/>
    <col min="15878" max="15878" width="11.5546875" style="12" customWidth="1"/>
    <col min="15879" max="15879" width="9.88671875" style="12" bestFit="1" customWidth="1"/>
    <col min="15880" max="15880" width="11.44140625" style="12" customWidth="1"/>
    <col min="15881" max="15881" width="9.88671875" style="12" bestFit="1" customWidth="1"/>
    <col min="15882" max="15882" width="11.33203125" style="12" customWidth="1"/>
    <col min="15883" max="15883" width="9.88671875" style="12" bestFit="1" customWidth="1"/>
    <col min="15884" max="15884" width="12" style="12" customWidth="1"/>
    <col min="15885" max="15885" width="9.88671875" style="12" customWidth="1"/>
    <col min="15886" max="15886" width="11.88671875" style="12" customWidth="1"/>
    <col min="15887" max="15887" width="9.88671875" style="12" bestFit="1" customWidth="1"/>
    <col min="15888" max="15888" width="8.33203125" style="12" bestFit="1" customWidth="1"/>
    <col min="15889" max="15889" width="11.5546875" style="12" customWidth="1"/>
    <col min="15890" max="15890" width="10" style="12" customWidth="1"/>
    <col min="15891" max="15891" width="12.44140625" style="12" customWidth="1"/>
    <col min="15892" max="15892" width="11" style="12" customWidth="1"/>
    <col min="15893" max="16128" width="8.88671875" style="12"/>
    <col min="16129" max="16129" width="4.109375" style="12" customWidth="1"/>
    <col min="16130" max="16130" width="30.44140625" style="12" customWidth="1"/>
    <col min="16131" max="16131" width="6.6640625" style="12" customWidth="1"/>
    <col min="16132" max="16132" width="10.109375" style="12" customWidth="1"/>
    <col min="16133" max="16133" width="9.88671875" style="12" bestFit="1" customWidth="1"/>
    <col min="16134" max="16134" width="11.5546875" style="12" customWidth="1"/>
    <col min="16135" max="16135" width="9.88671875" style="12" bestFit="1" customWidth="1"/>
    <col min="16136" max="16136" width="11.44140625" style="12" customWidth="1"/>
    <col min="16137" max="16137" width="9.88671875" style="12" bestFit="1" customWidth="1"/>
    <col min="16138" max="16138" width="11.33203125" style="12" customWidth="1"/>
    <col min="16139" max="16139" width="9.88671875" style="12" bestFit="1" customWidth="1"/>
    <col min="16140" max="16140" width="12" style="12" customWidth="1"/>
    <col min="16141" max="16141" width="9.88671875" style="12" customWidth="1"/>
    <col min="16142" max="16142" width="11.88671875" style="12" customWidth="1"/>
    <col min="16143" max="16143" width="9.88671875" style="12" bestFit="1" customWidth="1"/>
    <col min="16144" max="16144" width="8.33203125" style="12" bestFit="1" customWidth="1"/>
    <col min="16145" max="16145" width="11.5546875" style="12" customWidth="1"/>
    <col min="16146" max="16146" width="10" style="12" customWidth="1"/>
    <col min="16147" max="16147" width="12.44140625" style="12" customWidth="1"/>
    <col min="16148" max="16148" width="11" style="12" customWidth="1"/>
    <col min="16149" max="16384" width="8.88671875" style="12"/>
  </cols>
  <sheetData>
    <row r="1" spans="1:21" s="9" customFormat="1" ht="12">
      <c r="B1" s="45"/>
      <c r="T1" s="10" t="s">
        <v>21</v>
      </c>
    </row>
    <row r="2" spans="1:21" s="9" customFormat="1" ht="12">
      <c r="B2" s="45"/>
      <c r="T2" s="10" t="s">
        <v>32</v>
      </c>
    </row>
    <row r="3" spans="1:21" s="36" customFormat="1" ht="13.5" customHeight="1">
      <c r="B3" s="46"/>
    </row>
    <row r="4" spans="1:21" ht="15.6">
      <c r="A4" s="53" t="s">
        <v>20</v>
      </c>
      <c r="B4" s="53"/>
      <c r="C4" s="53"/>
      <c r="D4" s="53"/>
      <c r="E4" s="53"/>
      <c r="F4" s="53"/>
      <c r="G4" s="53"/>
      <c r="H4" s="53"/>
      <c r="I4" s="53"/>
      <c r="J4" s="53"/>
      <c r="K4" s="53"/>
      <c r="L4" s="53"/>
      <c r="M4" s="53"/>
      <c r="N4" s="53"/>
      <c r="O4" s="53"/>
      <c r="P4" s="53"/>
      <c r="Q4" s="53"/>
      <c r="R4" s="53"/>
      <c r="S4" s="53"/>
      <c r="T4" s="53"/>
      <c r="U4" s="11"/>
    </row>
    <row r="5" spans="1:21" ht="15.6">
      <c r="A5" s="53" t="s">
        <v>31</v>
      </c>
      <c r="B5" s="53"/>
      <c r="C5" s="53"/>
      <c r="D5" s="53"/>
      <c r="E5" s="53"/>
      <c r="F5" s="53"/>
      <c r="G5" s="53"/>
      <c r="H5" s="53"/>
      <c r="I5" s="53"/>
      <c r="J5" s="53"/>
      <c r="K5" s="53"/>
      <c r="L5" s="53"/>
      <c r="M5" s="53"/>
      <c r="N5" s="53"/>
      <c r="O5" s="53"/>
      <c r="P5" s="53"/>
      <c r="Q5" s="53"/>
      <c r="R5" s="53"/>
      <c r="S5" s="53"/>
      <c r="T5" s="53"/>
      <c r="U5" s="11"/>
    </row>
    <row r="6" spans="1:21" ht="15.6">
      <c r="A6" s="53" t="s">
        <v>38</v>
      </c>
      <c r="B6" s="53"/>
      <c r="C6" s="53"/>
      <c r="D6" s="53"/>
      <c r="E6" s="53"/>
      <c r="F6" s="53"/>
      <c r="G6" s="53"/>
      <c r="H6" s="53"/>
      <c r="I6" s="53"/>
      <c r="J6" s="53"/>
      <c r="K6" s="53"/>
      <c r="L6" s="53"/>
      <c r="M6" s="53"/>
      <c r="N6" s="53"/>
      <c r="O6" s="53"/>
      <c r="P6" s="53"/>
      <c r="Q6" s="53"/>
      <c r="R6" s="53"/>
      <c r="S6" s="53"/>
      <c r="T6" s="53"/>
      <c r="U6" s="11"/>
    </row>
    <row r="7" spans="1:21" s="37" customFormat="1" ht="10.199999999999999">
      <c r="B7" s="47"/>
      <c r="R7" s="36"/>
      <c r="S7" s="36"/>
      <c r="U7" s="38"/>
    </row>
    <row r="8" spans="1:21" s="13" customFormat="1" ht="15.75" customHeight="1">
      <c r="A8" s="66" t="s">
        <v>17</v>
      </c>
      <c r="B8" s="66"/>
      <c r="C8" s="66"/>
      <c r="D8" s="66"/>
      <c r="E8" s="67">
        <f>SUMIF(T124,"&gt;0")</f>
        <v>282044.95000000019</v>
      </c>
      <c r="F8" s="67"/>
      <c r="G8" s="54" t="s">
        <v>16</v>
      </c>
      <c r="H8" s="54"/>
      <c r="I8" s="7"/>
      <c r="J8" s="8"/>
      <c r="K8" s="8"/>
      <c r="L8" s="8"/>
      <c r="M8" s="8"/>
      <c r="N8" s="8"/>
      <c r="O8" s="8"/>
      <c r="P8" s="7"/>
      <c r="Q8" s="7"/>
      <c r="R8" s="7"/>
      <c r="S8" s="28" t="s">
        <v>19</v>
      </c>
      <c r="T8" s="6"/>
    </row>
    <row r="9" spans="1:21" s="36" customFormat="1" ht="10.199999999999999">
      <c r="A9" s="2"/>
      <c r="B9" s="5"/>
      <c r="C9" s="2"/>
      <c r="D9" s="4"/>
      <c r="E9" s="3"/>
      <c r="F9" s="3"/>
      <c r="G9" s="3"/>
      <c r="H9" s="3"/>
      <c r="I9" s="3"/>
      <c r="J9" s="3"/>
      <c r="K9" s="3"/>
      <c r="L9" s="3"/>
      <c r="M9" s="3"/>
      <c r="N9" s="3"/>
      <c r="O9" s="3"/>
      <c r="P9" s="2"/>
      <c r="Q9" s="2"/>
      <c r="R9" s="2"/>
      <c r="S9" s="28" t="s">
        <v>18</v>
      </c>
      <c r="T9" s="1"/>
    </row>
    <row r="10" spans="1:21" ht="15" customHeight="1">
      <c r="A10" s="55" t="s">
        <v>15</v>
      </c>
      <c r="B10" s="56" t="s">
        <v>22</v>
      </c>
      <c r="C10" s="55" t="s">
        <v>14</v>
      </c>
      <c r="D10" s="55"/>
      <c r="E10" s="57" t="s">
        <v>24</v>
      </c>
      <c r="F10" s="57"/>
      <c r="G10" s="57" t="s">
        <v>25</v>
      </c>
      <c r="H10" s="57"/>
      <c r="I10" s="57" t="s">
        <v>26</v>
      </c>
      <c r="J10" s="57"/>
      <c r="K10" s="57" t="s">
        <v>27</v>
      </c>
      <c r="L10" s="57"/>
      <c r="M10" s="57" t="s">
        <v>28</v>
      </c>
      <c r="N10" s="57"/>
      <c r="O10" s="62" t="s">
        <v>13</v>
      </c>
      <c r="P10" s="55" t="s">
        <v>12</v>
      </c>
      <c r="Q10" s="55" t="s">
        <v>1</v>
      </c>
      <c r="R10" s="55" t="s">
        <v>11</v>
      </c>
      <c r="S10" s="55" t="s">
        <v>10</v>
      </c>
      <c r="T10" s="62" t="s">
        <v>33</v>
      </c>
    </row>
    <row r="11" spans="1:21" ht="27" customHeight="1">
      <c r="A11" s="55"/>
      <c r="B11" s="56"/>
      <c r="C11" s="55"/>
      <c r="D11" s="55"/>
      <c r="E11" s="63" t="s">
        <v>149</v>
      </c>
      <c r="F11" s="63"/>
      <c r="G11" s="63" t="s">
        <v>150</v>
      </c>
      <c r="H11" s="63"/>
      <c r="I11" s="63" t="s">
        <v>35</v>
      </c>
      <c r="J11" s="63"/>
      <c r="K11" s="63" t="s">
        <v>36</v>
      </c>
      <c r="L11" s="63"/>
      <c r="M11" s="64" t="s">
        <v>9</v>
      </c>
      <c r="N11" s="64"/>
      <c r="O11" s="62"/>
      <c r="P11" s="55"/>
      <c r="Q11" s="55"/>
      <c r="R11" s="55"/>
      <c r="S11" s="55"/>
      <c r="T11" s="62"/>
    </row>
    <row r="12" spans="1:21" ht="27" customHeight="1">
      <c r="A12" s="55"/>
      <c r="B12" s="56"/>
      <c r="C12" s="22" t="s">
        <v>8</v>
      </c>
      <c r="D12" s="23" t="s">
        <v>23</v>
      </c>
      <c r="E12" s="24" t="s">
        <v>29</v>
      </c>
      <c r="F12" s="24" t="s">
        <v>30</v>
      </c>
      <c r="G12" s="24" t="s">
        <v>29</v>
      </c>
      <c r="H12" s="24" t="s">
        <v>30</v>
      </c>
      <c r="I12" s="24" t="s">
        <v>29</v>
      </c>
      <c r="J12" s="24" t="s">
        <v>30</v>
      </c>
      <c r="K12" s="24" t="s">
        <v>29</v>
      </c>
      <c r="L12" s="24" t="s">
        <v>30</v>
      </c>
      <c r="M12" s="24" t="s">
        <v>29</v>
      </c>
      <c r="N12" s="24" t="s">
        <v>30</v>
      </c>
      <c r="O12" s="62"/>
      <c r="P12" s="55"/>
      <c r="Q12" s="55"/>
      <c r="R12" s="55"/>
      <c r="S12" s="55"/>
      <c r="T12" s="62"/>
    </row>
    <row r="13" spans="1:21" ht="27" customHeight="1">
      <c r="A13" s="40">
        <v>1</v>
      </c>
      <c r="B13" s="25" t="s">
        <v>39</v>
      </c>
      <c r="C13" s="40" t="s">
        <v>40</v>
      </c>
      <c r="D13" s="23">
        <v>6</v>
      </c>
      <c r="E13" s="41">
        <v>31.47</v>
      </c>
      <c r="F13" s="29">
        <f t="shared" ref="F13:F44" si="0">E13*D13</f>
        <v>188.82</v>
      </c>
      <c r="G13" s="30">
        <v>37.119999999999997</v>
      </c>
      <c r="H13" s="29">
        <f t="shared" ref="H13:H44" si="1">G13*D13</f>
        <v>222.71999999999997</v>
      </c>
      <c r="I13" s="30">
        <v>33.04</v>
      </c>
      <c r="J13" s="31">
        <f t="shared" ref="J13:J44" si="2">I13*D13</f>
        <v>198.24</v>
      </c>
      <c r="K13" s="30"/>
      <c r="L13" s="29">
        <f t="shared" ref="L13:L119" si="3">K13*D13</f>
        <v>0</v>
      </c>
      <c r="M13" s="29"/>
      <c r="N13" s="29">
        <f t="shared" ref="N13:N119" si="4">M13*D13</f>
        <v>0</v>
      </c>
      <c r="O13" s="29">
        <f t="shared" ref="O13:O119" si="5">ROUND(AVERAGE(E13,G13,I13,K13,M13),2)</f>
        <v>33.880000000000003</v>
      </c>
      <c r="P13" s="26">
        <f t="shared" ref="P13:P119" si="6">COUNTA(E13,G13,I13,K13,M13)</f>
        <v>3</v>
      </c>
      <c r="Q13" s="26">
        <f t="shared" ref="Q13:Q119" si="7">SQRT((IF(E13&gt;0,POWER(E13-O13,2),0)+IF(G13&gt;0,POWER(G13-O13,2),0)+IF(I13&gt;0,POWER(I13-O13,2),0)+IF(K13&gt;0,POWER(K13-O13,2),0)+IF(M13&gt;0,POWER(M13-O13,2),0))/(P13-1))</f>
        <v>2.9164447534626805</v>
      </c>
      <c r="R13" s="26">
        <f t="shared" ref="R13:R119" si="8">Q13/O13*100</f>
        <v>8.6081604293467535</v>
      </c>
      <c r="S13" s="26" t="str">
        <f t="shared" ref="S13:S119" si="9">IF(R13&lt;33,$S$8,$S$9)</f>
        <v>ОДН</v>
      </c>
      <c r="T13" s="32">
        <f t="shared" ref="T13:T119" si="10">D13*O13</f>
        <v>203.28000000000003</v>
      </c>
    </row>
    <row r="14" spans="1:21" ht="27" customHeight="1">
      <c r="A14" s="42">
        <v>2</v>
      </c>
      <c r="B14" s="25" t="s">
        <v>41</v>
      </c>
      <c r="C14" s="42" t="s">
        <v>40</v>
      </c>
      <c r="D14" s="23">
        <v>40</v>
      </c>
      <c r="E14" s="43">
        <v>81.31</v>
      </c>
      <c r="F14" s="29">
        <f t="shared" si="0"/>
        <v>3252.4</v>
      </c>
      <c r="G14" s="30">
        <v>95.93</v>
      </c>
      <c r="H14" s="29">
        <f t="shared" si="1"/>
        <v>3837.2000000000003</v>
      </c>
      <c r="I14" s="30">
        <v>85.38</v>
      </c>
      <c r="J14" s="31">
        <f t="shared" si="2"/>
        <v>3415.2</v>
      </c>
      <c r="K14" s="30"/>
      <c r="L14" s="29">
        <f t="shared" ref="L14:L67" si="11">K14*D14</f>
        <v>0</v>
      </c>
      <c r="M14" s="29"/>
      <c r="N14" s="29">
        <f t="shared" ref="N14:N67" si="12">M14*D14</f>
        <v>0</v>
      </c>
      <c r="O14" s="29">
        <f t="shared" ref="O14:O67" si="13">ROUND(AVERAGE(E14,G14,I14,K14,M14),2)</f>
        <v>87.54</v>
      </c>
      <c r="P14" s="26">
        <f t="shared" ref="P14:P67" si="14">COUNTA(E14,G14,I14,K14,M14)</f>
        <v>3</v>
      </c>
      <c r="Q14" s="26">
        <f t="shared" ref="Q14:Q67" si="15">SQRT((IF(E14&gt;0,POWER(E14-O14,2),0)+IF(G14&gt;0,POWER(G14-O14,2),0)+IF(I14&gt;0,POWER(I14-O14,2),0)+IF(K14&gt;0,POWER(K14-O14,2),0)+IF(M14&gt;0,POWER(M14-O14,2),0))/(P14-1))</f>
        <v>7.5455483564814596</v>
      </c>
      <c r="R14" s="26">
        <f t="shared" ref="R14:R67" si="16">Q14/O14*100</f>
        <v>8.6195434732481822</v>
      </c>
      <c r="S14" s="26" t="str">
        <f t="shared" ref="S14:S67" si="17">IF(R14&lt;33,$S$8,$S$9)</f>
        <v>ОДН</v>
      </c>
      <c r="T14" s="32">
        <f t="shared" ref="T14:T67" si="18">D14*O14</f>
        <v>3501.6000000000004</v>
      </c>
    </row>
    <row r="15" spans="1:21" ht="27" customHeight="1">
      <c r="A15" s="42">
        <v>3</v>
      </c>
      <c r="B15" s="25" t="s">
        <v>42</v>
      </c>
      <c r="C15" s="42" t="s">
        <v>40</v>
      </c>
      <c r="D15" s="23">
        <v>6</v>
      </c>
      <c r="E15" s="43">
        <v>33.65</v>
      </c>
      <c r="F15" s="29">
        <f t="shared" si="0"/>
        <v>201.89999999999998</v>
      </c>
      <c r="G15" s="30">
        <v>39.700000000000003</v>
      </c>
      <c r="H15" s="29">
        <f t="shared" si="1"/>
        <v>238.20000000000002</v>
      </c>
      <c r="I15" s="30">
        <v>35.33</v>
      </c>
      <c r="J15" s="31">
        <f t="shared" si="2"/>
        <v>211.98</v>
      </c>
      <c r="K15" s="30"/>
      <c r="L15" s="29">
        <f t="shared" si="11"/>
        <v>0</v>
      </c>
      <c r="M15" s="29"/>
      <c r="N15" s="29">
        <f t="shared" si="12"/>
        <v>0</v>
      </c>
      <c r="O15" s="29">
        <f t="shared" si="13"/>
        <v>36.229999999999997</v>
      </c>
      <c r="P15" s="26">
        <f t="shared" si="14"/>
        <v>3</v>
      </c>
      <c r="Q15" s="26">
        <f t="shared" si="15"/>
        <v>3.1230834122706388</v>
      </c>
      <c r="R15" s="26">
        <f t="shared" si="16"/>
        <v>8.6201584661072008</v>
      </c>
      <c r="S15" s="26" t="str">
        <f t="shared" si="17"/>
        <v>ОДН</v>
      </c>
      <c r="T15" s="32">
        <f t="shared" si="18"/>
        <v>217.38</v>
      </c>
    </row>
    <row r="16" spans="1:21" ht="27" customHeight="1">
      <c r="A16" s="42">
        <v>4</v>
      </c>
      <c r="B16" s="25" t="s">
        <v>43</v>
      </c>
      <c r="C16" s="42" t="s">
        <v>40</v>
      </c>
      <c r="D16" s="23">
        <v>69</v>
      </c>
      <c r="E16" s="43">
        <v>22.14</v>
      </c>
      <c r="F16" s="29">
        <f t="shared" si="0"/>
        <v>1527.66</v>
      </c>
      <c r="G16" s="30">
        <v>26.12</v>
      </c>
      <c r="H16" s="29">
        <f t="shared" si="1"/>
        <v>1802.28</v>
      </c>
      <c r="I16" s="30">
        <v>23.25</v>
      </c>
      <c r="J16" s="31">
        <f t="shared" si="2"/>
        <v>1604.25</v>
      </c>
      <c r="K16" s="30"/>
      <c r="L16" s="29">
        <f t="shared" si="11"/>
        <v>0</v>
      </c>
      <c r="M16" s="29"/>
      <c r="N16" s="29">
        <f t="shared" si="12"/>
        <v>0</v>
      </c>
      <c r="O16" s="29">
        <f t="shared" si="13"/>
        <v>23.84</v>
      </c>
      <c r="P16" s="26">
        <f t="shared" si="14"/>
        <v>3</v>
      </c>
      <c r="Q16" s="26">
        <f t="shared" si="15"/>
        <v>2.0538378709138656</v>
      </c>
      <c r="R16" s="26">
        <f t="shared" si="16"/>
        <v>8.6150917404105112</v>
      </c>
      <c r="S16" s="26" t="str">
        <f t="shared" si="17"/>
        <v>ОДН</v>
      </c>
      <c r="T16" s="32">
        <f t="shared" si="18"/>
        <v>1644.96</v>
      </c>
    </row>
    <row r="17" spans="1:20" ht="27" customHeight="1">
      <c r="A17" s="42">
        <v>5</v>
      </c>
      <c r="B17" s="25" t="s">
        <v>44</v>
      </c>
      <c r="C17" s="42" t="s">
        <v>40</v>
      </c>
      <c r="D17" s="23">
        <v>43</v>
      </c>
      <c r="E17" s="43">
        <v>53.22</v>
      </c>
      <c r="F17" s="29">
        <f t="shared" si="0"/>
        <v>2288.46</v>
      </c>
      <c r="G17" s="30">
        <v>62.78</v>
      </c>
      <c r="H17" s="29">
        <f t="shared" si="1"/>
        <v>2699.54</v>
      </c>
      <c r="I17" s="30">
        <v>55.88</v>
      </c>
      <c r="J17" s="31">
        <f t="shared" si="2"/>
        <v>2402.84</v>
      </c>
      <c r="K17" s="30"/>
      <c r="L17" s="29">
        <f t="shared" si="11"/>
        <v>0</v>
      </c>
      <c r="M17" s="29"/>
      <c r="N17" s="29">
        <f t="shared" si="12"/>
        <v>0</v>
      </c>
      <c r="O17" s="29">
        <f t="shared" si="13"/>
        <v>57.29</v>
      </c>
      <c r="P17" s="26">
        <f t="shared" si="14"/>
        <v>3</v>
      </c>
      <c r="Q17" s="26">
        <f t="shared" si="15"/>
        <v>4.934222329810444</v>
      </c>
      <c r="R17" s="26">
        <f t="shared" si="16"/>
        <v>8.6127113454537341</v>
      </c>
      <c r="S17" s="26" t="str">
        <f t="shared" si="17"/>
        <v>ОДН</v>
      </c>
      <c r="T17" s="32">
        <f t="shared" si="18"/>
        <v>2463.4699999999998</v>
      </c>
    </row>
    <row r="18" spans="1:20" ht="27" customHeight="1">
      <c r="A18" s="42">
        <v>6</v>
      </c>
      <c r="B18" s="25" t="s">
        <v>45</v>
      </c>
      <c r="C18" s="42" t="s">
        <v>46</v>
      </c>
      <c r="D18" s="23">
        <v>649</v>
      </c>
      <c r="E18" s="43">
        <v>245.1</v>
      </c>
      <c r="F18" s="29">
        <f t="shared" si="0"/>
        <v>159069.9</v>
      </c>
      <c r="G18" s="30">
        <v>289.14999999999998</v>
      </c>
      <c r="H18" s="29">
        <f t="shared" si="1"/>
        <v>187658.34999999998</v>
      </c>
      <c r="I18" s="30">
        <v>257.36</v>
      </c>
      <c r="J18" s="31">
        <f t="shared" si="2"/>
        <v>167026.64000000001</v>
      </c>
      <c r="K18" s="30"/>
      <c r="L18" s="29">
        <f t="shared" si="11"/>
        <v>0</v>
      </c>
      <c r="M18" s="29"/>
      <c r="N18" s="29">
        <f t="shared" si="12"/>
        <v>0</v>
      </c>
      <c r="O18" s="29">
        <f t="shared" si="13"/>
        <v>263.87</v>
      </c>
      <c r="P18" s="26">
        <f t="shared" si="14"/>
        <v>3</v>
      </c>
      <c r="Q18" s="26">
        <f t="shared" si="15"/>
        <v>22.735120408742056</v>
      </c>
      <c r="R18" s="26">
        <f t="shared" si="16"/>
        <v>8.6160307760420114</v>
      </c>
      <c r="S18" s="26" t="str">
        <f t="shared" si="17"/>
        <v>ОДН</v>
      </c>
      <c r="T18" s="32">
        <f t="shared" si="18"/>
        <v>171251.63</v>
      </c>
    </row>
    <row r="19" spans="1:20" ht="27" customHeight="1">
      <c r="A19" s="42">
        <v>7</v>
      </c>
      <c r="B19" s="25" t="s">
        <v>47</v>
      </c>
      <c r="C19" s="42" t="s">
        <v>46</v>
      </c>
      <c r="D19" s="23">
        <v>1</v>
      </c>
      <c r="E19" s="43">
        <f>75.81*2</f>
        <v>151.62</v>
      </c>
      <c r="F19" s="29">
        <f t="shared" si="0"/>
        <v>151.62</v>
      </c>
      <c r="G19" s="30">
        <f>89.43*2</f>
        <v>178.86</v>
      </c>
      <c r="H19" s="29">
        <f t="shared" si="1"/>
        <v>178.86</v>
      </c>
      <c r="I19" s="30">
        <f>79.6*2</f>
        <v>159.19999999999999</v>
      </c>
      <c r="J19" s="31">
        <f t="shared" si="2"/>
        <v>159.19999999999999</v>
      </c>
      <c r="K19" s="30"/>
      <c r="L19" s="29">
        <f t="shared" si="11"/>
        <v>0</v>
      </c>
      <c r="M19" s="29"/>
      <c r="N19" s="29">
        <f t="shared" si="12"/>
        <v>0</v>
      </c>
      <c r="O19" s="29">
        <f t="shared" si="13"/>
        <v>163.22999999999999</v>
      </c>
      <c r="P19" s="26">
        <f t="shared" si="14"/>
        <v>3</v>
      </c>
      <c r="Q19" s="26">
        <f t="shared" si="15"/>
        <v>14.059336755338077</v>
      </c>
      <c r="R19" s="26">
        <f t="shared" si="16"/>
        <v>8.6132063685217659</v>
      </c>
      <c r="S19" s="26" t="str">
        <f t="shared" si="17"/>
        <v>ОДН</v>
      </c>
      <c r="T19" s="32">
        <f t="shared" si="18"/>
        <v>163.22999999999999</v>
      </c>
    </row>
    <row r="20" spans="1:20" ht="27" customHeight="1">
      <c r="A20" s="42">
        <v>8</v>
      </c>
      <c r="B20" s="25" t="s">
        <v>48</v>
      </c>
      <c r="C20" s="42" t="s">
        <v>46</v>
      </c>
      <c r="D20" s="23">
        <v>1</v>
      </c>
      <c r="E20" s="44">
        <f t="shared" ref="E20:E22" si="19">75.81*2</f>
        <v>151.62</v>
      </c>
      <c r="F20" s="29">
        <f t="shared" si="0"/>
        <v>151.62</v>
      </c>
      <c r="G20" s="30">
        <f t="shared" ref="G20:G22" si="20">89.43*2</f>
        <v>178.86</v>
      </c>
      <c r="H20" s="29">
        <f t="shared" si="1"/>
        <v>178.86</v>
      </c>
      <c r="I20" s="30">
        <f t="shared" ref="I20:I22" si="21">79.6*2</f>
        <v>159.19999999999999</v>
      </c>
      <c r="J20" s="31">
        <f t="shared" si="2"/>
        <v>159.19999999999999</v>
      </c>
      <c r="K20" s="30"/>
      <c r="L20" s="29">
        <f t="shared" si="11"/>
        <v>0</v>
      </c>
      <c r="M20" s="29"/>
      <c r="N20" s="29">
        <f t="shared" si="12"/>
        <v>0</v>
      </c>
      <c r="O20" s="29">
        <f t="shared" si="13"/>
        <v>163.22999999999999</v>
      </c>
      <c r="P20" s="26">
        <f t="shared" si="14"/>
        <v>3</v>
      </c>
      <c r="Q20" s="26">
        <f t="shared" si="15"/>
        <v>14.059336755338077</v>
      </c>
      <c r="R20" s="26">
        <f t="shared" si="16"/>
        <v>8.6132063685217659</v>
      </c>
      <c r="S20" s="26" t="str">
        <f t="shared" si="17"/>
        <v>ОДН</v>
      </c>
      <c r="T20" s="32">
        <f t="shared" si="18"/>
        <v>163.22999999999999</v>
      </c>
    </row>
    <row r="21" spans="1:20" ht="27" customHeight="1">
      <c r="A21" s="42">
        <v>9</v>
      </c>
      <c r="B21" s="25" t="s">
        <v>49</v>
      </c>
      <c r="C21" s="42" t="s">
        <v>46</v>
      </c>
      <c r="D21" s="23">
        <v>1</v>
      </c>
      <c r="E21" s="44">
        <f t="shared" si="19"/>
        <v>151.62</v>
      </c>
      <c r="F21" s="29">
        <f t="shared" si="0"/>
        <v>151.62</v>
      </c>
      <c r="G21" s="30">
        <f t="shared" si="20"/>
        <v>178.86</v>
      </c>
      <c r="H21" s="29">
        <f t="shared" si="1"/>
        <v>178.86</v>
      </c>
      <c r="I21" s="30">
        <f t="shared" si="21"/>
        <v>159.19999999999999</v>
      </c>
      <c r="J21" s="31">
        <f t="shared" si="2"/>
        <v>159.19999999999999</v>
      </c>
      <c r="K21" s="30"/>
      <c r="L21" s="29">
        <f t="shared" si="11"/>
        <v>0</v>
      </c>
      <c r="M21" s="29"/>
      <c r="N21" s="29">
        <f t="shared" si="12"/>
        <v>0</v>
      </c>
      <c r="O21" s="29">
        <f t="shared" si="13"/>
        <v>163.22999999999999</v>
      </c>
      <c r="P21" s="26">
        <f t="shared" si="14"/>
        <v>3</v>
      </c>
      <c r="Q21" s="26">
        <f t="shared" si="15"/>
        <v>14.059336755338077</v>
      </c>
      <c r="R21" s="26">
        <f t="shared" si="16"/>
        <v>8.6132063685217659</v>
      </c>
      <c r="S21" s="26" t="str">
        <f t="shared" si="17"/>
        <v>ОДН</v>
      </c>
      <c r="T21" s="32">
        <f t="shared" si="18"/>
        <v>163.22999999999999</v>
      </c>
    </row>
    <row r="22" spans="1:20" ht="27" customHeight="1">
      <c r="A22" s="42">
        <v>10</v>
      </c>
      <c r="B22" s="25" t="s">
        <v>50</v>
      </c>
      <c r="C22" s="42" t="s">
        <v>46</v>
      </c>
      <c r="D22" s="23">
        <v>1</v>
      </c>
      <c r="E22" s="44">
        <f t="shared" si="19"/>
        <v>151.62</v>
      </c>
      <c r="F22" s="29">
        <f t="shared" si="0"/>
        <v>151.62</v>
      </c>
      <c r="G22" s="30">
        <f t="shared" si="20"/>
        <v>178.86</v>
      </c>
      <c r="H22" s="29">
        <f t="shared" si="1"/>
        <v>178.86</v>
      </c>
      <c r="I22" s="30">
        <f t="shared" si="21"/>
        <v>159.19999999999999</v>
      </c>
      <c r="J22" s="31">
        <f t="shared" si="2"/>
        <v>159.19999999999999</v>
      </c>
      <c r="K22" s="30"/>
      <c r="L22" s="29">
        <f t="shared" si="11"/>
        <v>0</v>
      </c>
      <c r="M22" s="29"/>
      <c r="N22" s="29">
        <f t="shared" si="12"/>
        <v>0</v>
      </c>
      <c r="O22" s="29">
        <f t="shared" si="13"/>
        <v>163.22999999999999</v>
      </c>
      <c r="P22" s="26">
        <f t="shared" si="14"/>
        <v>3</v>
      </c>
      <c r="Q22" s="26">
        <f t="shared" si="15"/>
        <v>14.059336755338077</v>
      </c>
      <c r="R22" s="26">
        <f t="shared" si="16"/>
        <v>8.6132063685217659</v>
      </c>
      <c r="S22" s="26" t="str">
        <f t="shared" si="17"/>
        <v>ОДН</v>
      </c>
      <c r="T22" s="32">
        <f t="shared" si="18"/>
        <v>163.22999999999999</v>
      </c>
    </row>
    <row r="23" spans="1:20" ht="27" customHeight="1">
      <c r="A23" s="42">
        <v>11</v>
      </c>
      <c r="B23" s="25" t="s">
        <v>51</v>
      </c>
      <c r="C23" s="42" t="s">
        <v>46</v>
      </c>
      <c r="D23" s="23">
        <v>7</v>
      </c>
      <c r="E23" s="43">
        <v>383.84</v>
      </c>
      <c r="F23" s="29">
        <f t="shared" si="0"/>
        <v>2686.8799999999997</v>
      </c>
      <c r="G23" s="30">
        <v>452.8</v>
      </c>
      <c r="H23" s="29">
        <f t="shared" si="1"/>
        <v>3169.6</v>
      </c>
      <c r="I23" s="30">
        <v>403.03</v>
      </c>
      <c r="J23" s="31">
        <f t="shared" si="2"/>
        <v>2821.21</v>
      </c>
      <c r="K23" s="30"/>
      <c r="L23" s="29">
        <f t="shared" si="11"/>
        <v>0</v>
      </c>
      <c r="M23" s="29"/>
      <c r="N23" s="29">
        <f t="shared" si="12"/>
        <v>0</v>
      </c>
      <c r="O23" s="29">
        <f t="shared" si="13"/>
        <v>413.22</v>
      </c>
      <c r="P23" s="26">
        <f t="shared" si="14"/>
        <v>3</v>
      </c>
      <c r="Q23" s="26">
        <f t="shared" si="15"/>
        <v>35.592112187955372</v>
      </c>
      <c r="R23" s="26">
        <f t="shared" si="16"/>
        <v>8.6133566109954423</v>
      </c>
      <c r="S23" s="26" t="str">
        <f t="shared" si="17"/>
        <v>ОДН</v>
      </c>
      <c r="T23" s="32">
        <f t="shared" si="18"/>
        <v>2892.54</v>
      </c>
    </row>
    <row r="24" spans="1:20" ht="27" customHeight="1">
      <c r="A24" s="42">
        <v>12</v>
      </c>
      <c r="B24" s="25" t="s">
        <v>52</v>
      </c>
      <c r="C24" s="42" t="s">
        <v>46</v>
      </c>
      <c r="D24" s="23">
        <v>4</v>
      </c>
      <c r="E24" s="43">
        <v>800.4</v>
      </c>
      <c r="F24" s="29">
        <f t="shared" si="0"/>
        <v>3201.6</v>
      </c>
      <c r="G24" s="30">
        <v>944.21</v>
      </c>
      <c r="H24" s="29">
        <f t="shared" si="1"/>
        <v>3776.84</v>
      </c>
      <c r="I24" s="30">
        <v>840.42</v>
      </c>
      <c r="J24" s="31">
        <f t="shared" si="2"/>
        <v>3361.68</v>
      </c>
      <c r="K24" s="30"/>
      <c r="L24" s="29">
        <f t="shared" si="11"/>
        <v>0</v>
      </c>
      <c r="M24" s="29"/>
      <c r="N24" s="29">
        <f t="shared" si="12"/>
        <v>0</v>
      </c>
      <c r="O24" s="29">
        <f t="shared" si="13"/>
        <v>861.68</v>
      </c>
      <c r="P24" s="26">
        <f t="shared" si="14"/>
        <v>3</v>
      </c>
      <c r="Q24" s="26">
        <f t="shared" si="15"/>
        <v>74.224075945746918</v>
      </c>
      <c r="R24" s="26">
        <f t="shared" si="16"/>
        <v>8.6138793920883536</v>
      </c>
      <c r="S24" s="26" t="str">
        <f t="shared" si="17"/>
        <v>ОДН</v>
      </c>
      <c r="T24" s="32">
        <f t="shared" si="18"/>
        <v>3446.72</v>
      </c>
    </row>
    <row r="25" spans="1:20" ht="27" customHeight="1">
      <c r="A25" s="42">
        <v>13</v>
      </c>
      <c r="B25" s="25" t="s">
        <v>53</v>
      </c>
      <c r="C25" s="42" t="s">
        <v>46</v>
      </c>
      <c r="D25" s="23">
        <v>11</v>
      </c>
      <c r="E25" s="43">
        <v>32.770000000000003</v>
      </c>
      <c r="F25" s="29">
        <f t="shared" si="0"/>
        <v>360.47</v>
      </c>
      <c r="G25" s="30">
        <v>38.659999999999997</v>
      </c>
      <c r="H25" s="29">
        <f t="shared" si="1"/>
        <v>425.26</v>
      </c>
      <c r="I25" s="30">
        <v>34.409999999999997</v>
      </c>
      <c r="J25" s="31">
        <f t="shared" si="2"/>
        <v>378.51</v>
      </c>
      <c r="K25" s="30"/>
      <c r="L25" s="29">
        <f t="shared" si="11"/>
        <v>0</v>
      </c>
      <c r="M25" s="29"/>
      <c r="N25" s="29">
        <f t="shared" si="12"/>
        <v>0</v>
      </c>
      <c r="O25" s="29">
        <f t="shared" si="13"/>
        <v>35.28</v>
      </c>
      <c r="P25" s="26">
        <f t="shared" si="14"/>
        <v>3</v>
      </c>
      <c r="Q25" s="26">
        <f t="shared" si="15"/>
        <v>3.0398519700801194</v>
      </c>
      <c r="R25" s="26">
        <f t="shared" si="16"/>
        <v>8.6163604594107692</v>
      </c>
      <c r="S25" s="26" t="str">
        <f t="shared" si="17"/>
        <v>ОДН</v>
      </c>
      <c r="T25" s="32">
        <f t="shared" si="18"/>
        <v>388.08000000000004</v>
      </c>
    </row>
    <row r="26" spans="1:20" ht="27" customHeight="1">
      <c r="A26" s="42">
        <v>14</v>
      </c>
      <c r="B26" s="25" t="s">
        <v>54</v>
      </c>
      <c r="C26" s="42" t="s">
        <v>46</v>
      </c>
      <c r="D26" s="23">
        <v>12</v>
      </c>
      <c r="E26" s="43">
        <v>126.4</v>
      </c>
      <c r="F26" s="29">
        <f t="shared" si="0"/>
        <v>1516.8000000000002</v>
      </c>
      <c r="G26" s="30">
        <v>149.12</v>
      </c>
      <c r="H26" s="29">
        <f t="shared" si="1"/>
        <v>1789.44</v>
      </c>
      <c r="I26" s="30">
        <v>132.72</v>
      </c>
      <c r="J26" s="31">
        <f t="shared" si="2"/>
        <v>1592.6399999999999</v>
      </c>
      <c r="K26" s="30"/>
      <c r="L26" s="29">
        <f t="shared" si="11"/>
        <v>0</v>
      </c>
      <c r="M26" s="29"/>
      <c r="N26" s="29">
        <f t="shared" si="12"/>
        <v>0</v>
      </c>
      <c r="O26" s="29">
        <f t="shared" si="13"/>
        <v>136.08000000000001</v>
      </c>
      <c r="P26" s="26">
        <f t="shared" si="14"/>
        <v>3</v>
      </c>
      <c r="Q26" s="26">
        <f t="shared" si="15"/>
        <v>11.726755732085493</v>
      </c>
      <c r="R26" s="26">
        <f t="shared" si="16"/>
        <v>8.6175453645543012</v>
      </c>
      <c r="S26" s="26" t="str">
        <f t="shared" si="17"/>
        <v>ОДН</v>
      </c>
      <c r="T26" s="32">
        <f t="shared" si="18"/>
        <v>1632.96</v>
      </c>
    </row>
    <row r="27" spans="1:20" ht="27" customHeight="1">
      <c r="A27" s="42">
        <v>15</v>
      </c>
      <c r="B27" s="25" t="s">
        <v>55</v>
      </c>
      <c r="C27" s="42" t="s">
        <v>56</v>
      </c>
      <c r="D27" s="23">
        <v>2</v>
      </c>
      <c r="E27" s="43">
        <v>17.329999999999998</v>
      </c>
      <c r="F27" s="29">
        <f t="shared" si="0"/>
        <v>34.659999999999997</v>
      </c>
      <c r="G27" s="30">
        <v>20.45</v>
      </c>
      <c r="H27" s="29">
        <f t="shared" si="1"/>
        <v>40.9</v>
      </c>
      <c r="I27" s="30">
        <v>18.2</v>
      </c>
      <c r="J27" s="31">
        <f t="shared" si="2"/>
        <v>36.4</v>
      </c>
      <c r="K27" s="30"/>
      <c r="L27" s="29">
        <f t="shared" si="11"/>
        <v>0</v>
      </c>
      <c r="M27" s="29"/>
      <c r="N27" s="29">
        <f t="shared" si="12"/>
        <v>0</v>
      </c>
      <c r="O27" s="29">
        <f t="shared" si="13"/>
        <v>18.66</v>
      </c>
      <c r="P27" s="26">
        <f t="shared" si="14"/>
        <v>3</v>
      </c>
      <c r="Q27" s="26">
        <f t="shared" si="15"/>
        <v>1.6100621106031907</v>
      </c>
      <c r="R27" s="26">
        <f t="shared" si="16"/>
        <v>8.6284143119142058</v>
      </c>
      <c r="S27" s="26" t="str">
        <f t="shared" si="17"/>
        <v>ОДН</v>
      </c>
      <c r="T27" s="32">
        <f t="shared" si="18"/>
        <v>37.32</v>
      </c>
    </row>
    <row r="28" spans="1:20" ht="27" customHeight="1">
      <c r="A28" s="42">
        <v>16</v>
      </c>
      <c r="B28" s="25" t="s">
        <v>57</v>
      </c>
      <c r="C28" s="42" t="s">
        <v>58</v>
      </c>
      <c r="D28" s="23">
        <v>6</v>
      </c>
      <c r="E28" s="43">
        <v>5.36</v>
      </c>
      <c r="F28" s="29">
        <f t="shared" si="0"/>
        <v>32.160000000000004</v>
      </c>
      <c r="G28" s="30">
        <v>6.32</v>
      </c>
      <c r="H28" s="29">
        <f t="shared" si="1"/>
        <v>37.92</v>
      </c>
      <c r="I28" s="30">
        <v>5.63</v>
      </c>
      <c r="J28" s="31">
        <f t="shared" si="2"/>
        <v>33.78</v>
      </c>
      <c r="K28" s="30"/>
      <c r="L28" s="29">
        <f t="shared" si="11"/>
        <v>0</v>
      </c>
      <c r="M28" s="29"/>
      <c r="N28" s="29">
        <f t="shared" si="12"/>
        <v>0</v>
      </c>
      <c r="O28" s="29">
        <f t="shared" si="13"/>
        <v>5.77</v>
      </c>
      <c r="P28" s="26">
        <f t="shared" si="14"/>
        <v>3</v>
      </c>
      <c r="Q28" s="26">
        <f t="shared" si="15"/>
        <v>0.49507575177946256</v>
      </c>
      <c r="R28" s="26">
        <f t="shared" si="16"/>
        <v>8.5801690083095767</v>
      </c>
      <c r="S28" s="26" t="str">
        <f t="shared" si="17"/>
        <v>ОДН</v>
      </c>
      <c r="T28" s="32">
        <f t="shared" si="18"/>
        <v>34.619999999999997</v>
      </c>
    </row>
    <row r="29" spans="1:20" ht="27" customHeight="1">
      <c r="A29" s="42">
        <v>17</v>
      </c>
      <c r="B29" s="25" t="s">
        <v>59</v>
      </c>
      <c r="C29" s="42" t="s">
        <v>40</v>
      </c>
      <c r="D29" s="23">
        <v>5</v>
      </c>
      <c r="E29" s="43">
        <v>142.54</v>
      </c>
      <c r="F29" s="29">
        <f t="shared" si="0"/>
        <v>712.69999999999993</v>
      </c>
      <c r="G29" s="30">
        <v>168.15</v>
      </c>
      <c r="H29" s="29">
        <f t="shared" si="1"/>
        <v>840.75</v>
      </c>
      <c r="I29" s="30">
        <v>149.66999999999999</v>
      </c>
      <c r="J29" s="31">
        <f t="shared" si="2"/>
        <v>748.34999999999991</v>
      </c>
      <c r="K29" s="30"/>
      <c r="L29" s="29">
        <f t="shared" si="11"/>
        <v>0</v>
      </c>
      <c r="M29" s="29"/>
      <c r="N29" s="29">
        <f t="shared" si="12"/>
        <v>0</v>
      </c>
      <c r="O29" s="29">
        <f t="shared" si="13"/>
        <v>153.44999999999999</v>
      </c>
      <c r="P29" s="26">
        <f t="shared" si="14"/>
        <v>3</v>
      </c>
      <c r="Q29" s="26">
        <f t="shared" si="15"/>
        <v>13.217535700727282</v>
      </c>
      <c r="R29" s="26">
        <f t="shared" si="16"/>
        <v>8.6135781692585756</v>
      </c>
      <c r="S29" s="26" t="str">
        <f t="shared" si="17"/>
        <v>ОДН</v>
      </c>
      <c r="T29" s="32">
        <f t="shared" si="18"/>
        <v>767.25</v>
      </c>
    </row>
    <row r="30" spans="1:20" ht="27" customHeight="1">
      <c r="A30" s="42">
        <v>18</v>
      </c>
      <c r="B30" s="25" t="s">
        <v>60</v>
      </c>
      <c r="C30" s="42" t="s">
        <v>40</v>
      </c>
      <c r="D30" s="23">
        <v>7</v>
      </c>
      <c r="E30" s="43">
        <v>687.52</v>
      </c>
      <c r="F30" s="29">
        <f t="shared" si="0"/>
        <v>4812.6399999999994</v>
      </c>
      <c r="G30" s="30">
        <v>811.06</v>
      </c>
      <c r="H30" s="29">
        <f t="shared" si="1"/>
        <v>5677.42</v>
      </c>
      <c r="I30" s="30">
        <v>721.9</v>
      </c>
      <c r="J30" s="31">
        <f t="shared" si="2"/>
        <v>5053.3</v>
      </c>
      <c r="K30" s="30"/>
      <c r="L30" s="29">
        <f t="shared" si="11"/>
        <v>0</v>
      </c>
      <c r="M30" s="29"/>
      <c r="N30" s="29">
        <f t="shared" si="12"/>
        <v>0</v>
      </c>
      <c r="O30" s="29">
        <f t="shared" si="13"/>
        <v>740.16</v>
      </c>
      <c r="P30" s="26">
        <f t="shared" si="14"/>
        <v>3</v>
      </c>
      <c r="Q30" s="26">
        <f t="shared" si="15"/>
        <v>63.762085913181963</v>
      </c>
      <c r="R30" s="26">
        <f t="shared" si="16"/>
        <v>8.6146354724899989</v>
      </c>
      <c r="S30" s="26" t="str">
        <f t="shared" si="17"/>
        <v>ОДН</v>
      </c>
      <c r="T30" s="32">
        <f t="shared" si="18"/>
        <v>5181.12</v>
      </c>
    </row>
    <row r="31" spans="1:20" ht="27" customHeight="1">
      <c r="A31" s="42">
        <v>19</v>
      </c>
      <c r="B31" s="25" t="s">
        <v>61</v>
      </c>
      <c r="C31" s="42" t="s">
        <v>40</v>
      </c>
      <c r="D31" s="23">
        <v>67</v>
      </c>
      <c r="E31" s="43">
        <v>4.08</v>
      </c>
      <c r="F31" s="29">
        <f t="shared" si="0"/>
        <v>273.36</v>
      </c>
      <c r="G31" s="30">
        <v>4.8</v>
      </c>
      <c r="H31" s="29">
        <f t="shared" si="1"/>
        <v>321.59999999999997</v>
      </c>
      <c r="I31" s="30">
        <v>4.28</v>
      </c>
      <c r="J31" s="31">
        <f t="shared" si="2"/>
        <v>286.76</v>
      </c>
      <c r="K31" s="30"/>
      <c r="L31" s="29">
        <f t="shared" si="11"/>
        <v>0</v>
      </c>
      <c r="M31" s="29"/>
      <c r="N31" s="29">
        <f t="shared" si="12"/>
        <v>0</v>
      </c>
      <c r="O31" s="29">
        <f t="shared" si="13"/>
        <v>4.3899999999999997</v>
      </c>
      <c r="P31" s="26">
        <f t="shared" si="14"/>
        <v>3</v>
      </c>
      <c r="Q31" s="26">
        <f t="shared" si="15"/>
        <v>0.37168535080091586</v>
      </c>
      <c r="R31" s="26">
        <f t="shared" si="16"/>
        <v>8.4666366925037781</v>
      </c>
      <c r="S31" s="26" t="str">
        <f t="shared" si="17"/>
        <v>ОДН</v>
      </c>
      <c r="T31" s="32">
        <f t="shared" si="18"/>
        <v>294.13</v>
      </c>
    </row>
    <row r="32" spans="1:20" ht="27" customHeight="1">
      <c r="A32" s="42">
        <v>20</v>
      </c>
      <c r="B32" s="25" t="s">
        <v>62</v>
      </c>
      <c r="C32" s="42" t="s">
        <v>40</v>
      </c>
      <c r="D32" s="23">
        <v>68</v>
      </c>
      <c r="E32" s="43">
        <v>18.37</v>
      </c>
      <c r="F32" s="29">
        <f t="shared" si="0"/>
        <v>1249.1600000000001</v>
      </c>
      <c r="G32" s="30">
        <v>21.67</v>
      </c>
      <c r="H32" s="29">
        <f t="shared" si="1"/>
        <v>1473.5600000000002</v>
      </c>
      <c r="I32" s="30">
        <v>19.29</v>
      </c>
      <c r="J32" s="31">
        <f t="shared" si="2"/>
        <v>1311.72</v>
      </c>
      <c r="K32" s="30"/>
      <c r="L32" s="29">
        <f t="shared" si="11"/>
        <v>0</v>
      </c>
      <c r="M32" s="29"/>
      <c r="N32" s="29">
        <f t="shared" si="12"/>
        <v>0</v>
      </c>
      <c r="O32" s="29">
        <f t="shared" si="13"/>
        <v>19.78</v>
      </c>
      <c r="P32" s="26">
        <f t="shared" si="14"/>
        <v>3</v>
      </c>
      <c r="Q32" s="26">
        <f t="shared" si="15"/>
        <v>1.7029826775396166</v>
      </c>
      <c r="R32" s="26">
        <f t="shared" si="16"/>
        <v>8.6096191988858255</v>
      </c>
      <c r="S32" s="26" t="str">
        <f t="shared" si="17"/>
        <v>ОДН</v>
      </c>
      <c r="T32" s="32">
        <f t="shared" si="18"/>
        <v>1345.04</v>
      </c>
    </row>
    <row r="33" spans="1:20" ht="27" customHeight="1">
      <c r="A33" s="42">
        <v>21</v>
      </c>
      <c r="B33" s="25" t="s">
        <v>63</v>
      </c>
      <c r="C33" s="42" t="s">
        <v>58</v>
      </c>
      <c r="D33" s="23">
        <v>30</v>
      </c>
      <c r="E33" s="43">
        <v>24.48</v>
      </c>
      <c r="F33" s="29">
        <f t="shared" si="0"/>
        <v>734.4</v>
      </c>
      <c r="G33" s="30">
        <v>28.88</v>
      </c>
      <c r="H33" s="29">
        <f t="shared" si="1"/>
        <v>866.4</v>
      </c>
      <c r="I33" s="30">
        <v>25.7</v>
      </c>
      <c r="J33" s="31">
        <f t="shared" si="2"/>
        <v>771</v>
      </c>
      <c r="K33" s="30"/>
      <c r="L33" s="29">
        <f t="shared" si="11"/>
        <v>0</v>
      </c>
      <c r="M33" s="29"/>
      <c r="N33" s="29">
        <f t="shared" si="12"/>
        <v>0</v>
      </c>
      <c r="O33" s="29">
        <f t="shared" si="13"/>
        <v>26.35</v>
      </c>
      <c r="P33" s="26">
        <f t="shared" si="14"/>
        <v>3</v>
      </c>
      <c r="Q33" s="26">
        <f t="shared" si="15"/>
        <v>2.2715963549891511</v>
      </c>
      <c r="R33" s="26">
        <f t="shared" si="16"/>
        <v>8.6208590322168916</v>
      </c>
      <c r="S33" s="26" t="str">
        <f t="shared" si="17"/>
        <v>ОДН</v>
      </c>
      <c r="T33" s="32">
        <f t="shared" si="18"/>
        <v>790.5</v>
      </c>
    </row>
    <row r="34" spans="1:20" ht="27" customHeight="1">
      <c r="A34" s="42">
        <v>22</v>
      </c>
      <c r="B34" s="25" t="s">
        <v>64</v>
      </c>
      <c r="C34" s="42" t="s">
        <v>40</v>
      </c>
      <c r="D34" s="23">
        <v>5</v>
      </c>
      <c r="E34" s="43">
        <v>494.82</v>
      </c>
      <c r="F34" s="29">
        <f t="shared" si="0"/>
        <v>2474.1</v>
      </c>
      <c r="G34" s="30">
        <v>583.73</v>
      </c>
      <c r="H34" s="29">
        <f t="shared" si="1"/>
        <v>2918.65</v>
      </c>
      <c r="I34" s="30">
        <v>519.55999999999995</v>
      </c>
      <c r="J34" s="31">
        <f t="shared" si="2"/>
        <v>2597.7999999999997</v>
      </c>
      <c r="K34" s="30"/>
      <c r="L34" s="29">
        <f t="shared" si="11"/>
        <v>0</v>
      </c>
      <c r="M34" s="29"/>
      <c r="N34" s="29">
        <f t="shared" si="12"/>
        <v>0</v>
      </c>
      <c r="O34" s="29">
        <f t="shared" si="13"/>
        <v>532.70000000000005</v>
      </c>
      <c r="P34" s="26">
        <f t="shared" si="14"/>
        <v>3</v>
      </c>
      <c r="Q34" s="26">
        <f t="shared" si="15"/>
        <v>45.88907767650165</v>
      </c>
      <c r="R34" s="26">
        <f t="shared" si="16"/>
        <v>8.6144317019901724</v>
      </c>
      <c r="S34" s="26" t="str">
        <f t="shared" si="17"/>
        <v>ОДН</v>
      </c>
      <c r="T34" s="32">
        <f t="shared" si="18"/>
        <v>2663.5</v>
      </c>
    </row>
    <row r="35" spans="1:20" ht="27" customHeight="1">
      <c r="A35" s="42">
        <v>23</v>
      </c>
      <c r="B35" s="25" t="s">
        <v>65</v>
      </c>
      <c r="C35" s="42" t="s">
        <v>58</v>
      </c>
      <c r="D35" s="23">
        <v>2</v>
      </c>
      <c r="E35" s="43">
        <v>97.55</v>
      </c>
      <c r="F35" s="29">
        <f t="shared" si="0"/>
        <v>195.1</v>
      </c>
      <c r="G35" s="30">
        <v>115.08</v>
      </c>
      <c r="H35" s="29">
        <f t="shared" si="1"/>
        <v>230.16</v>
      </c>
      <c r="I35" s="30">
        <v>102.43</v>
      </c>
      <c r="J35" s="31">
        <f t="shared" si="2"/>
        <v>204.86</v>
      </c>
      <c r="K35" s="30"/>
      <c r="L35" s="29">
        <f t="shared" si="11"/>
        <v>0</v>
      </c>
      <c r="M35" s="29"/>
      <c r="N35" s="29">
        <f t="shared" si="12"/>
        <v>0</v>
      </c>
      <c r="O35" s="29">
        <f t="shared" si="13"/>
        <v>105.02</v>
      </c>
      <c r="P35" s="26">
        <f t="shared" si="14"/>
        <v>3</v>
      </c>
      <c r="Q35" s="26">
        <f t="shared" si="15"/>
        <v>9.0474471537555825</v>
      </c>
      <c r="R35" s="26">
        <f t="shared" si="16"/>
        <v>8.6149753892168945</v>
      </c>
      <c r="S35" s="26" t="str">
        <f t="shared" si="17"/>
        <v>ОДН</v>
      </c>
      <c r="T35" s="32">
        <f t="shared" si="18"/>
        <v>210.04</v>
      </c>
    </row>
    <row r="36" spans="1:20" ht="27" customHeight="1">
      <c r="A36" s="42">
        <v>24</v>
      </c>
      <c r="B36" s="25" t="s">
        <v>66</v>
      </c>
      <c r="C36" s="42" t="s">
        <v>58</v>
      </c>
      <c r="D36" s="23">
        <v>4</v>
      </c>
      <c r="E36" s="43">
        <v>140.61000000000001</v>
      </c>
      <c r="F36" s="29">
        <f t="shared" si="0"/>
        <v>562.44000000000005</v>
      </c>
      <c r="G36" s="30">
        <v>165.87</v>
      </c>
      <c r="H36" s="29">
        <f t="shared" si="1"/>
        <v>663.48</v>
      </c>
      <c r="I36" s="30">
        <v>147.63999999999999</v>
      </c>
      <c r="J36" s="31">
        <f t="shared" si="2"/>
        <v>590.55999999999995</v>
      </c>
      <c r="K36" s="30"/>
      <c r="L36" s="29">
        <f t="shared" si="11"/>
        <v>0</v>
      </c>
      <c r="M36" s="29"/>
      <c r="N36" s="29">
        <f t="shared" si="12"/>
        <v>0</v>
      </c>
      <c r="O36" s="29">
        <f t="shared" si="13"/>
        <v>151.37</v>
      </c>
      <c r="P36" s="26">
        <f t="shared" si="14"/>
        <v>3</v>
      </c>
      <c r="Q36" s="26">
        <f t="shared" si="15"/>
        <v>13.037263900067375</v>
      </c>
      <c r="R36" s="26">
        <f t="shared" si="16"/>
        <v>8.6128452798225368</v>
      </c>
      <c r="S36" s="26" t="str">
        <f t="shared" si="17"/>
        <v>ОДН</v>
      </c>
      <c r="T36" s="32">
        <f t="shared" si="18"/>
        <v>605.48</v>
      </c>
    </row>
    <row r="37" spans="1:20" ht="27" customHeight="1">
      <c r="A37" s="42">
        <v>25</v>
      </c>
      <c r="B37" s="25" t="s">
        <v>67</v>
      </c>
      <c r="C37" s="42" t="s">
        <v>58</v>
      </c>
      <c r="D37" s="23">
        <v>93</v>
      </c>
      <c r="E37" s="43">
        <v>19.84</v>
      </c>
      <c r="F37" s="29">
        <f t="shared" si="0"/>
        <v>1845.12</v>
      </c>
      <c r="G37" s="30">
        <v>23.4</v>
      </c>
      <c r="H37" s="29">
        <f t="shared" si="1"/>
        <v>2176.1999999999998</v>
      </c>
      <c r="I37" s="30">
        <v>20.83</v>
      </c>
      <c r="J37" s="31">
        <f t="shared" si="2"/>
        <v>1937.1899999999998</v>
      </c>
      <c r="K37" s="30"/>
      <c r="L37" s="29">
        <f t="shared" si="11"/>
        <v>0</v>
      </c>
      <c r="M37" s="29"/>
      <c r="N37" s="29">
        <f t="shared" si="12"/>
        <v>0</v>
      </c>
      <c r="O37" s="29">
        <f t="shared" si="13"/>
        <v>21.36</v>
      </c>
      <c r="P37" s="26">
        <f t="shared" si="14"/>
        <v>3</v>
      </c>
      <c r="Q37" s="26">
        <f t="shared" si="15"/>
        <v>1.8375119047233404</v>
      </c>
      <c r="R37" s="26">
        <f t="shared" si="16"/>
        <v>8.6025838236111447</v>
      </c>
      <c r="S37" s="26" t="str">
        <f t="shared" si="17"/>
        <v>ОДН</v>
      </c>
      <c r="T37" s="32">
        <f t="shared" si="18"/>
        <v>1986.48</v>
      </c>
    </row>
    <row r="38" spans="1:20" ht="27" customHeight="1">
      <c r="A38" s="42">
        <v>26</v>
      </c>
      <c r="B38" s="25" t="s">
        <v>68</v>
      </c>
      <c r="C38" s="42" t="s">
        <v>46</v>
      </c>
      <c r="D38" s="23">
        <v>20</v>
      </c>
      <c r="E38" s="43">
        <v>102.53</v>
      </c>
      <c r="F38" s="29">
        <f t="shared" si="0"/>
        <v>2050.6</v>
      </c>
      <c r="G38" s="30">
        <v>120.95</v>
      </c>
      <c r="H38" s="29">
        <f t="shared" si="1"/>
        <v>2419</v>
      </c>
      <c r="I38" s="30">
        <v>107.66</v>
      </c>
      <c r="J38" s="31">
        <f t="shared" si="2"/>
        <v>2153.1999999999998</v>
      </c>
      <c r="K38" s="30"/>
      <c r="L38" s="29">
        <f t="shared" si="11"/>
        <v>0</v>
      </c>
      <c r="M38" s="29"/>
      <c r="N38" s="29">
        <f t="shared" si="12"/>
        <v>0</v>
      </c>
      <c r="O38" s="29">
        <f t="shared" si="13"/>
        <v>110.38</v>
      </c>
      <c r="P38" s="26">
        <f t="shared" si="14"/>
        <v>3</v>
      </c>
      <c r="Q38" s="26">
        <f t="shared" si="15"/>
        <v>9.5064662204207107</v>
      </c>
      <c r="R38" s="26">
        <f t="shared" si="16"/>
        <v>8.6124897811385317</v>
      </c>
      <c r="S38" s="26" t="str">
        <f t="shared" si="17"/>
        <v>ОДН</v>
      </c>
      <c r="T38" s="32">
        <f t="shared" si="18"/>
        <v>2207.6</v>
      </c>
    </row>
    <row r="39" spans="1:20" ht="27" customHeight="1">
      <c r="A39" s="42">
        <v>27</v>
      </c>
      <c r="B39" s="25" t="s">
        <v>69</v>
      </c>
      <c r="C39" s="42" t="s">
        <v>46</v>
      </c>
      <c r="D39" s="23">
        <v>1</v>
      </c>
      <c r="E39" s="43">
        <v>74.7</v>
      </c>
      <c r="F39" s="29">
        <f t="shared" si="0"/>
        <v>74.7</v>
      </c>
      <c r="G39" s="30">
        <v>88.13</v>
      </c>
      <c r="H39" s="29">
        <f t="shared" si="1"/>
        <v>88.13</v>
      </c>
      <c r="I39" s="30">
        <v>78.44</v>
      </c>
      <c r="J39" s="31">
        <f t="shared" si="2"/>
        <v>78.44</v>
      </c>
      <c r="K39" s="30"/>
      <c r="L39" s="29">
        <f t="shared" si="11"/>
        <v>0</v>
      </c>
      <c r="M39" s="29"/>
      <c r="N39" s="29">
        <f t="shared" si="12"/>
        <v>0</v>
      </c>
      <c r="O39" s="29">
        <f t="shared" si="13"/>
        <v>80.42</v>
      </c>
      <c r="P39" s="26">
        <f t="shared" si="14"/>
        <v>3</v>
      </c>
      <c r="Q39" s="26">
        <f t="shared" si="15"/>
        <v>6.9311939808376417</v>
      </c>
      <c r="R39" s="26">
        <f t="shared" si="16"/>
        <v>8.6187440696812256</v>
      </c>
      <c r="S39" s="26" t="str">
        <f t="shared" si="17"/>
        <v>ОДН</v>
      </c>
      <c r="T39" s="32">
        <f t="shared" si="18"/>
        <v>80.42</v>
      </c>
    </row>
    <row r="40" spans="1:20" ht="27" customHeight="1">
      <c r="A40" s="42">
        <v>28</v>
      </c>
      <c r="B40" s="25" t="s">
        <v>70</v>
      </c>
      <c r="C40" s="42" t="s">
        <v>46</v>
      </c>
      <c r="D40" s="23">
        <v>20</v>
      </c>
      <c r="E40" s="43">
        <v>78.97</v>
      </c>
      <c r="F40" s="29">
        <f t="shared" si="0"/>
        <v>1579.4</v>
      </c>
      <c r="G40" s="30">
        <v>93.16</v>
      </c>
      <c r="H40" s="29">
        <f t="shared" si="1"/>
        <v>1863.1999999999998</v>
      </c>
      <c r="I40" s="30">
        <v>82.92</v>
      </c>
      <c r="J40" s="31">
        <f t="shared" si="2"/>
        <v>1658.4</v>
      </c>
      <c r="K40" s="30"/>
      <c r="L40" s="29">
        <f t="shared" si="11"/>
        <v>0</v>
      </c>
      <c r="M40" s="29"/>
      <c r="N40" s="29">
        <f t="shared" si="12"/>
        <v>0</v>
      </c>
      <c r="O40" s="29">
        <f t="shared" si="13"/>
        <v>85.02</v>
      </c>
      <c r="P40" s="26">
        <f t="shared" si="14"/>
        <v>3</v>
      </c>
      <c r="Q40" s="26">
        <f t="shared" si="15"/>
        <v>7.323663700635084</v>
      </c>
      <c r="R40" s="26">
        <f t="shared" si="16"/>
        <v>8.6140481070749058</v>
      </c>
      <c r="S40" s="26" t="str">
        <f t="shared" si="17"/>
        <v>ОДН</v>
      </c>
      <c r="T40" s="32">
        <f t="shared" si="18"/>
        <v>1700.3999999999999</v>
      </c>
    </row>
    <row r="41" spans="1:20" ht="27" customHeight="1">
      <c r="A41" s="42">
        <v>29</v>
      </c>
      <c r="B41" s="25" t="s">
        <v>71</v>
      </c>
      <c r="C41" s="42" t="s">
        <v>40</v>
      </c>
      <c r="D41" s="23">
        <v>10</v>
      </c>
      <c r="E41" s="43">
        <v>27.82</v>
      </c>
      <c r="F41" s="29">
        <f t="shared" si="0"/>
        <v>278.2</v>
      </c>
      <c r="G41" s="30">
        <v>32.82</v>
      </c>
      <c r="H41" s="29">
        <f t="shared" si="1"/>
        <v>328.2</v>
      </c>
      <c r="I41" s="30">
        <v>29.21</v>
      </c>
      <c r="J41" s="31">
        <f t="shared" si="2"/>
        <v>292.10000000000002</v>
      </c>
      <c r="K41" s="30"/>
      <c r="L41" s="29">
        <f t="shared" si="11"/>
        <v>0</v>
      </c>
      <c r="M41" s="29"/>
      <c r="N41" s="29">
        <f t="shared" si="12"/>
        <v>0</v>
      </c>
      <c r="O41" s="29">
        <f t="shared" si="13"/>
        <v>29.95</v>
      </c>
      <c r="P41" s="26">
        <f t="shared" si="14"/>
        <v>3</v>
      </c>
      <c r="Q41" s="26">
        <f t="shared" si="15"/>
        <v>2.5808331987945285</v>
      </c>
      <c r="R41" s="26">
        <f t="shared" si="16"/>
        <v>8.617139228028476</v>
      </c>
      <c r="S41" s="26" t="str">
        <f t="shared" si="17"/>
        <v>ОДН</v>
      </c>
      <c r="T41" s="32">
        <f t="shared" si="18"/>
        <v>299.5</v>
      </c>
    </row>
    <row r="42" spans="1:20" ht="27" customHeight="1">
      <c r="A42" s="42">
        <v>30</v>
      </c>
      <c r="B42" s="25" t="s">
        <v>72</v>
      </c>
      <c r="C42" s="42" t="s">
        <v>40</v>
      </c>
      <c r="D42" s="23">
        <v>15</v>
      </c>
      <c r="E42" s="43">
        <v>29.49</v>
      </c>
      <c r="F42" s="29">
        <f t="shared" si="0"/>
        <v>442.34999999999997</v>
      </c>
      <c r="G42" s="30">
        <v>34.79</v>
      </c>
      <c r="H42" s="29">
        <f t="shared" si="1"/>
        <v>521.85</v>
      </c>
      <c r="I42" s="30">
        <v>30.96</v>
      </c>
      <c r="J42" s="31">
        <f t="shared" si="2"/>
        <v>464.40000000000003</v>
      </c>
      <c r="K42" s="30"/>
      <c r="L42" s="29">
        <f t="shared" si="11"/>
        <v>0</v>
      </c>
      <c r="M42" s="29"/>
      <c r="N42" s="29">
        <f t="shared" si="12"/>
        <v>0</v>
      </c>
      <c r="O42" s="29">
        <f t="shared" si="13"/>
        <v>31.75</v>
      </c>
      <c r="P42" s="26">
        <f t="shared" si="14"/>
        <v>3</v>
      </c>
      <c r="Q42" s="26">
        <f t="shared" si="15"/>
        <v>2.7361743365509441</v>
      </c>
      <c r="R42" s="26">
        <f t="shared" si="16"/>
        <v>8.6178719261447068</v>
      </c>
      <c r="S42" s="26" t="str">
        <f t="shared" si="17"/>
        <v>ОДН</v>
      </c>
      <c r="T42" s="32">
        <f t="shared" si="18"/>
        <v>476.25</v>
      </c>
    </row>
    <row r="43" spans="1:20" ht="27" customHeight="1">
      <c r="A43" s="42">
        <v>31</v>
      </c>
      <c r="B43" s="25" t="s">
        <v>73</v>
      </c>
      <c r="C43" s="42" t="s">
        <v>40</v>
      </c>
      <c r="D43" s="23">
        <v>43</v>
      </c>
      <c r="E43" s="43">
        <v>13.92</v>
      </c>
      <c r="F43" s="29">
        <f t="shared" si="0"/>
        <v>598.55999999999995</v>
      </c>
      <c r="G43" s="30">
        <v>16.420000000000002</v>
      </c>
      <c r="H43" s="29">
        <f t="shared" si="1"/>
        <v>706.06000000000006</v>
      </c>
      <c r="I43" s="30">
        <v>14.62</v>
      </c>
      <c r="J43" s="31">
        <f t="shared" si="2"/>
        <v>628.66</v>
      </c>
      <c r="K43" s="30"/>
      <c r="L43" s="29">
        <f t="shared" si="11"/>
        <v>0</v>
      </c>
      <c r="M43" s="29"/>
      <c r="N43" s="29">
        <f t="shared" si="12"/>
        <v>0</v>
      </c>
      <c r="O43" s="29">
        <f t="shared" si="13"/>
        <v>14.99</v>
      </c>
      <c r="P43" s="26">
        <f t="shared" si="14"/>
        <v>3</v>
      </c>
      <c r="Q43" s="26">
        <f t="shared" si="15"/>
        <v>1.28970926956427</v>
      </c>
      <c r="R43" s="26">
        <f t="shared" si="16"/>
        <v>8.6037976622032684</v>
      </c>
      <c r="S43" s="26" t="str">
        <f t="shared" si="17"/>
        <v>ОДН</v>
      </c>
      <c r="T43" s="32">
        <f t="shared" si="18"/>
        <v>644.57000000000005</v>
      </c>
    </row>
    <row r="44" spans="1:20" ht="27" customHeight="1">
      <c r="A44" s="42">
        <v>32</v>
      </c>
      <c r="B44" s="25" t="s">
        <v>74</v>
      </c>
      <c r="C44" s="42" t="s">
        <v>40</v>
      </c>
      <c r="D44" s="23">
        <v>1</v>
      </c>
      <c r="E44" s="43">
        <v>41.87</v>
      </c>
      <c r="F44" s="29">
        <f t="shared" si="0"/>
        <v>41.87</v>
      </c>
      <c r="G44" s="30">
        <v>49.39</v>
      </c>
      <c r="H44" s="29">
        <f t="shared" si="1"/>
        <v>49.39</v>
      </c>
      <c r="I44" s="30">
        <v>43.96</v>
      </c>
      <c r="J44" s="31">
        <f t="shared" si="2"/>
        <v>43.96</v>
      </c>
      <c r="K44" s="30"/>
      <c r="L44" s="29">
        <f t="shared" si="11"/>
        <v>0</v>
      </c>
      <c r="M44" s="29"/>
      <c r="N44" s="29">
        <f t="shared" si="12"/>
        <v>0</v>
      </c>
      <c r="O44" s="29">
        <f t="shared" si="13"/>
        <v>45.07</v>
      </c>
      <c r="P44" s="26">
        <f t="shared" si="14"/>
        <v>3</v>
      </c>
      <c r="Q44" s="26">
        <f t="shared" si="15"/>
        <v>3.8816555746227679</v>
      </c>
      <c r="R44" s="26">
        <f t="shared" si="16"/>
        <v>8.6125040484197193</v>
      </c>
      <c r="S44" s="26" t="str">
        <f t="shared" si="17"/>
        <v>ОДН</v>
      </c>
      <c r="T44" s="32">
        <f t="shared" si="18"/>
        <v>45.07</v>
      </c>
    </row>
    <row r="45" spans="1:20" ht="27" customHeight="1">
      <c r="A45" s="42">
        <v>33</v>
      </c>
      <c r="B45" s="25" t="s">
        <v>75</v>
      </c>
      <c r="C45" s="42" t="s">
        <v>40</v>
      </c>
      <c r="D45" s="23">
        <v>8</v>
      </c>
      <c r="E45" s="43">
        <v>19.89</v>
      </c>
      <c r="F45" s="29">
        <f t="shared" ref="F45:F76" si="22">E45*D45</f>
        <v>159.12</v>
      </c>
      <c r="G45" s="30">
        <v>23.45</v>
      </c>
      <c r="H45" s="29">
        <f t="shared" ref="H45:H76" si="23">G45*D45</f>
        <v>187.6</v>
      </c>
      <c r="I45" s="30">
        <v>20.88</v>
      </c>
      <c r="J45" s="31">
        <f t="shared" ref="J45:J76" si="24">I45*D45</f>
        <v>167.04</v>
      </c>
      <c r="K45" s="30"/>
      <c r="L45" s="29">
        <f t="shared" si="11"/>
        <v>0</v>
      </c>
      <c r="M45" s="29"/>
      <c r="N45" s="29">
        <f t="shared" si="12"/>
        <v>0</v>
      </c>
      <c r="O45" s="29">
        <f t="shared" si="13"/>
        <v>21.41</v>
      </c>
      <c r="P45" s="26">
        <f t="shared" si="14"/>
        <v>3</v>
      </c>
      <c r="Q45" s="26">
        <f t="shared" si="15"/>
        <v>1.8375119047233404</v>
      </c>
      <c r="R45" s="26">
        <f t="shared" si="16"/>
        <v>8.5824937165966375</v>
      </c>
      <c r="S45" s="26" t="str">
        <f t="shared" si="17"/>
        <v>ОДН</v>
      </c>
      <c r="T45" s="32">
        <f t="shared" si="18"/>
        <v>171.28</v>
      </c>
    </row>
    <row r="46" spans="1:20" ht="27" customHeight="1">
      <c r="A46" s="42">
        <v>34</v>
      </c>
      <c r="B46" s="25" t="s">
        <v>76</v>
      </c>
      <c r="C46" s="42" t="s">
        <v>40</v>
      </c>
      <c r="D46" s="23">
        <v>1</v>
      </c>
      <c r="E46" s="43">
        <v>16.93</v>
      </c>
      <c r="F46" s="29">
        <f t="shared" si="22"/>
        <v>16.93</v>
      </c>
      <c r="G46" s="30">
        <v>19.98</v>
      </c>
      <c r="H46" s="29">
        <f t="shared" si="23"/>
        <v>19.98</v>
      </c>
      <c r="I46" s="30">
        <v>17.78</v>
      </c>
      <c r="J46" s="31">
        <f t="shared" si="24"/>
        <v>17.78</v>
      </c>
      <c r="K46" s="30"/>
      <c r="L46" s="29">
        <f t="shared" si="11"/>
        <v>0</v>
      </c>
      <c r="M46" s="29"/>
      <c r="N46" s="29">
        <f t="shared" si="12"/>
        <v>0</v>
      </c>
      <c r="O46" s="29">
        <f t="shared" si="13"/>
        <v>18.23</v>
      </c>
      <c r="P46" s="26">
        <f t="shared" si="14"/>
        <v>3</v>
      </c>
      <c r="Q46" s="26">
        <f t="shared" si="15"/>
        <v>1.5740076238697196</v>
      </c>
      <c r="R46" s="26">
        <f t="shared" si="16"/>
        <v>8.6341614035640131</v>
      </c>
      <c r="S46" s="26" t="str">
        <f t="shared" si="17"/>
        <v>ОДН</v>
      </c>
      <c r="T46" s="32">
        <f t="shared" si="18"/>
        <v>18.23</v>
      </c>
    </row>
    <row r="47" spans="1:20" ht="27" customHeight="1">
      <c r="A47" s="42">
        <v>35</v>
      </c>
      <c r="B47" s="25" t="s">
        <v>77</v>
      </c>
      <c r="C47" s="42" t="s">
        <v>40</v>
      </c>
      <c r="D47" s="23">
        <v>21</v>
      </c>
      <c r="E47" s="43">
        <v>10.08</v>
      </c>
      <c r="F47" s="29">
        <f t="shared" si="22"/>
        <v>211.68</v>
      </c>
      <c r="G47" s="30">
        <v>11.89</v>
      </c>
      <c r="H47" s="29">
        <f t="shared" si="23"/>
        <v>249.69</v>
      </c>
      <c r="I47" s="30">
        <v>10.58</v>
      </c>
      <c r="J47" s="31">
        <f t="shared" si="24"/>
        <v>222.18</v>
      </c>
      <c r="K47" s="30"/>
      <c r="L47" s="29">
        <f t="shared" si="11"/>
        <v>0</v>
      </c>
      <c r="M47" s="29"/>
      <c r="N47" s="29">
        <f t="shared" si="12"/>
        <v>0</v>
      </c>
      <c r="O47" s="29">
        <f t="shared" si="13"/>
        <v>10.85</v>
      </c>
      <c r="P47" s="26">
        <f t="shared" si="14"/>
        <v>3</v>
      </c>
      <c r="Q47" s="26">
        <f t="shared" si="15"/>
        <v>0.93471920917460583</v>
      </c>
      <c r="R47" s="26">
        <f t="shared" si="16"/>
        <v>8.6149235868627265</v>
      </c>
      <c r="S47" s="26" t="str">
        <f t="shared" si="17"/>
        <v>ОДН</v>
      </c>
      <c r="T47" s="32">
        <f t="shared" si="18"/>
        <v>227.85</v>
      </c>
    </row>
    <row r="48" spans="1:20" ht="27" customHeight="1">
      <c r="A48" s="42">
        <v>36</v>
      </c>
      <c r="B48" s="25" t="s">
        <v>78</v>
      </c>
      <c r="C48" s="42" t="s">
        <v>40</v>
      </c>
      <c r="D48" s="23">
        <v>26</v>
      </c>
      <c r="E48" s="43">
        <v>57.52</v>
      </c>
      <c r="F48" s="29">
        <f t="shared" si="22"/>
        <v>1495.52</v>
      </c>
      <c r="G48" s="30">
        <v>67.86</v>
      </c>
      <c r="H48" s="29">
        <f t="shared" si="23"/>
        <v>1764.36</v>
      </c>
      <c r="I48" s="30">
        <v>60.4</v>
      </c>
      <c r="J48" s="31">
        <f t="shared" si="24"/>
        <v>1570.3999999999999</v>
      </c>
      <c r="K48" s="30"/>
      <c r="L48" s="29">
        <f t="shared" si="11"/>
        <v>0</v>
      </c>
      <c r="M48" s="29"/>
      <c r="N48" s="29">
        <f t="shared" si="12"/>
        <v>0</v>
      </c>
      <c r="O48" s="29">
        <f t="shared" si="13"/>
        <v>61.93</v>
      </c>
      <c r="P48" s="26">
        <f t="shared" si="14"/>
        <v>3</v>
      </c>
      <c r="Q48" s="26">
        <f t="shared" si="15"/>
        <v>5.336379859043018</v>
      </c>
      <c r="R48" s="26">
        <f t="shared" si="16"/>
        <v>8.6167929259535239</v>
      </c>
      <c r="S48" s="26" t="str">
        <f t="shared" si="17"/>
        <v>ОДН</v>
      </c>
      <c r="T48" s="32">
        <f t="shared" si="18"/>
        <v>1610.18</v>
      </c>
    </row>
    <row r="49" spans="1:20" ht="27" customHeight="1">
      <c r="A49" s="42">
        <v>37</v>
      </c>
      <c r="B49" s="25" t="s">
        <v>79</v>
      </c>
      <c r="C49" s="42" t="s">
        <v>40</v>
      </c>
      <c r="D49" s="23">
        <v>10</v>
      </c>
      <c r="E49" s="43">
        <v>131.63</v>
      </c>
      <c r="F49" s="29">
        <f t="shared" si="22"/>
        <v>1316.3</v>
      </c>
      <c r="G49" s="30">
        <v>155.28</v>
      </c>
      <c r="H49" s="29">
        <f t="shared" si="23"/>
        <v>1552.8</v>
      </c>
      <c r="I49" s="30">
        <v>138.21</v>
      </c>
      <c r="J49" s="31">
        <f t="shared" si="24"/>
        <v>1382.1000000000001</v>
      </c>
      <c r="K49" s="30"/>
      <c r="L49" s="29">
        <f t="shared" si="11"/>
        <v>0</v>
      </c>
      <c r="M49" s="29"/>
      <c r="N49" s="29">
        <f t="shared" si="12"/>
        <v>0</v>
      </c>
      <c r="O49" s="29">
        <f t="shared" si="13"/>
        <v>141.71</v>
      </c>
      <c r="P49" s="26">
        <f t="shared" si="14"/>
        <v>3</v>
      </c>
      <c r="Q49" s="26">
        <f t="shared" si="15"/>
        <v>12.206582240742083</v>
      </c>
      <c r="R49" s="26">
        <f t="shared" si="16"/>
        <v>8.6137761913358855</v>
      </c>
      <c r="S49" s="26" t="str">
        <f t="shared" si="17"/>
        <v>ОДН</v>
      </c>
      <c r="T49" s="32">
        <f t="shared" si="18"/>
        <v>1417.1000000000001</v>
      </c>
    </row>
    <row r="50" spans="1:20" ht="27" customHeight="1">
      <c r="A50" s="42">
        <v>38</v>
      </c>
      <c r="B50" s="25" t="s">
        <v>80</v>
      </c>
      <c r="C50" s="42" t="s">
        <v>40</v>
      </c>
      <c r="D50" s="23">
        <v>5</v>
      </c>
      <c r="E50" s="43">
        <v>186.02</v>
      </c>
      <c r="F50" s="29">
        <f t="shared" si="22"/>
        <v>930.1</v>
      </c>
      <c r="G50" s="30">
        <v>219.45</v>
      </c>
      <c r="H50" s="29">
        <f t="shared" si="23"/>
        <v>1097.25</v>
      </c>
      <c r="I50" s="30">
        <v>195.32</v>
      </c>
      <c r="J50" s="31">
        <f t="shared" si="24"/>
        <v>976.59999999999991</v>
      </c>
      <c r="K50" s="30"/>
      <c r="L50" s="29">
        <f t="shared" si="11"/>
        <v>0</v>
      </c>
      <c r="M50" s="29"/>
      <c r="N50" s="29">
        <f t="shared" si="12"/>
        <v>0</v>
      </c>
      <c r="O50" s="29">
        <f t="shared" si="13"/>
        <v>200.26</v>
      </c>
      <c r="P50" s="26">
        <f t="shared" si="14"/>
        <v>3</v>
      </c>
      <c r="Q50" s="26">
        <f t="shared" si="15"/>
        <v>17.254525493330718</v>
      </c>
      <c r="R50" s="26">
        <f t="shared" si="16"/>
        <v>8.6160618662392476</v>
      </c>
      <c r="S50" s="26" t="str">
        <f t="shared" si="17"/>
        <v>ОДН</v>
      </c>
      <c r="T50" s="32">
        <f t="shared" si="18"/>
        <v>1001.3</v>
      </c>
    </row>
    <row r="51" spans="1:20" ht="27" customHeight="1">
      <c r="A51" s="42">
        <v>39</v>
      </c>
      <c r="B51" s="25" t="s">
        <v>81</v>
      </c>
      <c r="C51" s="42" t="s">
        <v>40</v>
      </c>
      <c r="D51" s="23">
        <v>7</v>
      </c>
      <c r="E51" s="43">
        <v>39.07</v>
      </c>
      <c r="F51" s="29">
        <f t="shared" si="22"/>
        <v>273.49</v>
      </c>
      <c r="G51" s="30">
        <v>46.08</v>
      </c>
      <c r="H51" s="29">
        <f t="shared" si="23"/>
        <v>322.56</v>
      </c>
      <c r="I51" s="30">
        <v>41.02</v>
      </c>
      <c r="J51" s="31">
        <f t="shared" si="24"/>
        <v>287.14000000000004</v>
      </c>
      <c r="K51" s="30"/>
      <c r="L51" s="29">
        <f t="shared" si="11"/>
        <v>0</v>
      </c>
      <c r="M51" s="29"/>
      <c r="N51" s="29">
        <f t="shared" si="12"/>
        <v>0</v>
      </c>
      <c r="O51" s="29">
        <f t="shared" si="13"/>
        <v>42.06</v>
      </c>
      <c r="P51" s="26">
        <f t="shared" si="14"/>
        <v>3</v>
      </c>
      <c r="Q51" s="26">
        <f t="shared" si="15"/>
        <v>3.6181556074884327</v>
      </c>
      <c r="R51" s="26">
        <f t="shared" si="16"/>
        <v>8.6023671124308905</v>
      </c>
      <c r="S51" s="26" t="str">
        <f t="shared" si="17"/>
        <v>ОДН</v>
      </c>
      <c r="T51" s="32">
        <f t="shared" si="18"/>
        <v>294.42</v>
      </c>
    </row>
    <row r="52" spans="1:20" ht="27" customHeight="1">
      <c r="A52" s="42">
        <v>40</v>
      </c>
      <c r="B52" s="25" t="s">
        <v>82</v>
      </c>
      <c r="C52" s="42" t="s">
        <v>40</v>
      </c>
      <c r="D52" s="23">
        <v>4</v>
      </c>
      <c r="E52" s="43">
        <v>83.6</v>
      </c>
      <c r="F52" s="29">
        <f t="shared" si="22"/>
        <v>334.4</v>
      </c>
      <c r="G52" s="30">
        <v>98.62</v>
      </c>
      <c r="H52" s="29">
        <f t="shared" si="23"/>
        <v>394.48</v>
      </c>
      <c r="I52" s="30">
        <v>87.78</v>
      </c>
      <c r="J52" s="31">
        <f t="shared" si="24"/>
        <v>351.12</v>
      </c>
      <c r="K52" s="30"/>
      <c r="L52" s="29">
        <f t="shared" si="11"/>
        <v>0</v>
      </c>
      <c r="M52" s="29"/>
      <c r="N52" s="29">
        <f t="shared" si="12"/>
        <v>0</v>
      </c>
      <c r="O52" s="29">
        <f t="shared" si="13"/>
        <v>90</v>
      </c>
      <c r="P52" s="26">
        <f t="shared" si="14"/>
        <v>3</v>
      </c>
      <c r="Q52" s="26">
        <f t="shared" si="15"/>
        <v>7.7521867882553028</v>
      </c>
      <c r="R52" s="26">
        <f t="shared" si="16"/>
        <v>8.6135408758392256</v>
      </c>
      <c r="S52" s="26" t="str">
        <f t="shared" si="17"/>
        <v>ОДН</v>
      </c>
      <c r="T52" s="32">
        <f t="shared" si="18"/>
        <v>360</v>
      </c>
    </row>
    <row r="53" spans="1:20" ht="27" customHeight="1">
      <c r="A53" s="42">
        <v>41</v>
      </c>
      <c r="B53" s="25" t="s">
        <v>83</v>
      </c>
      <c r="C53" s="42" t="s">
        <v>84</v>
      </c>
      <c r="D53" s="23">
        <v>12</v>
      </c>
      <c r="E53" s="43">
        <v>19.22</v>
      </c>
      <c r="F53" s="29">
        <f t="shared" si="22"/>
        <v>230.64</v>
      </c>
      <c r="G53" s="30">
        <v>22.67</v>
      </c>
      <c r="H53" s="29">
        <f t="shared" si="23"/>
        <v>272.04000000000002</v>
      </c>
      <c r="I53" s="30">
        <v>20.18</v>
      </c>
      <c r="J53" s="31">
        <f t="shared" si="24"/>
        <v>242.16</v>
      </c>
      <c r="K53" s="30"/>
      <c r="L53" s="29">
        <f t="shared" si="11"/>
        <v>0</v>
      </c>
      <c r="M53" s="29"/>
      <c r="N53" s="29">
        <f t="shared" si="12"/>
        <v>0</v>
      </c>
      <c r="O53" s="29">
        <f t="shared" si="13"/>
        <v>20.69</v>
      </c>
      <c r="P53" s="26">
        <f t="shared" si="14"/>
        <v>3</v>
      </c>
      <c r="Q53" s="26">
        <f t="shared" si="15"/>
        <v>1.7806459502102052</v>
      </c>
      <c r="R53" s="26">
        <f t="shared" si="16"/>
        <v>8.6063119874828669</v>
      </c>
      <c r="S53" s="26" t="str">
        <f t="shared" si="17"/>
        <v>ОДН</v>
      </c>
      <c r="T53" s="32">
        <f t="shared" si="18"/>
        <v>248.28000000000003</v>
      </c>
    </row>
    <row r="54" spans="1:20" ht="27" customHeight="1">
      <c r="A54" s="42">
        <v>42</v>
      </c>
      <c r="B54" s="25" t="s">
        <v>85</v>
      </c>
      <c r="C54" s="42" t="s">
        <v>40</v>
      </c>
      <c r="D54" s="23">
        <v>250</v>
      </c>
      <c r="E54" s="43">
        <v>4.5</v>
      </c>
      <c r="F54" s="29">
        <f t="shared" si="22"/>
        <v>1125</v>
      </c>
      <c r="G54" s="30">
        <v>5.32</v>
      </c>
      <c r="H54" s="29">
        <f t="shared" si="23"/>
        <v>1330</v>
      </c>
      <c r="I54" s="30">
        <v>4.7300000000000004</v>
      </c>
      <c r="J54" s="31">
        <f t="shared" si="24"/>
        <v>1182.5</v>
      </c>
      <c r="K54" s="30"/>
      <c r="L54" s="29">
        <f t="shared" si="11"/>
        <v>0</v>
      </c>
      <c r="M54" s="29"/>
      <c r="N54" s="29">
        <f t="shared" si="12"/>
        <v>0</v>
      </c>
      <c r="O54" s="29">
        <f t="shared" si="13"/>
        <v>4.8499999999999996</v>
      </c>
      <c r="P54" s="26">
        <f t="shared" si="14"/>
        <v>3</v>
      </c>
      <c r="Q54" s="26">
        <f t="shared" si="15"/>
        <v>0.42296571965113211</v>
      </c>
      <c r="R54" s="26">
        <f t="shared" si="16"/>
        <v>8.7209426732192181</v>
      </c>
      <c r="S54" s="26" t="str">
        <f t="shared" si="17"/>
        <v>ОДН</v>
      </c>
      <c r="T54" s="32">
        <f t="shared" si="18"/>
        <v>1212.5</v>
      </c>
    </row>
    <row r="55" spans="1:20" ht="27" customHeight="1">
      <c r="A55" s="42">
        <v>43</v>
      </c>
      <c r="B55" s="25" t="s">
        <v>86</v>
      </c>
      <c r="C55" s="42" t="s">
        <v>40</v>
      </c>
      <c r="D55" s="23">
        <v>1000</v>
      </c>
      <c r="E55" s="43">
        <v>1.9</v>
      </c>
      <c r="F55" s="29">
        <f t="shared" si="22"/>
        <v>1900</v>
      </c>
      <c r="G55" s="30">
        <v>2.25</v>
      </c>
      <c r="H55" s="29">
        <f t="shared" si="23"/>
        <v>2250</v>
      </c>
      <c r="I55" s="30">
        <v>2</v>
      </c>
      <c r="J55" s="31">
        <f t="shared" si="24"/>
        <v>2000</v>
      </c>
      <c r="K55" s="30"/>
      <c r="L55" s="29">
        <f t="shared" si="11"/>
        <v>0</v>
      </c>
      <c r="M55" s="29"/>
      <c r="N55" s="29">
        <f t="shared" si="12"/>
        <v>0</v>
      </c>
      <c r="O55" s="29">
        <f t="shared" si="13"/>
        <v>2.0499999999999998</v>
      </c>
      <c r="P55" s="26">
        <f t="shared" si="14"/>
        <v>3</v>
      </c>
      <c r="Q55" s="26">
        <f t="shared" si="15"/>
        <v>0.18027756377319951</v>
      </c>
      <c r="R55" s="26">
        <f t="shared" si="16"/>
        <v>8.7940275011316835</v>
      </c>
      <c r="S55" s="26" t="str">
        <f t="shared" si="17"/>
        <v>ОДН</v>
      </c>
      <c r="T55" s="32">
        <f t="shared" si="18"/>
        <v>2050</v>
      </c>
    </row>
    <row r="56" spans="1:20" ht="27" customHeight="1">
      <c r="A56" s="42">
        <v>44</v>
      </c>
      <c r="B56" s="25" t="s">
        <v>87</v>
      </c>
      <c r="C56" s="42" t="s">
        <v>40</v>
      </c>
      <c r="D56" s="23">
        <v>35</v>
      </c>
      <c r="E56" s="43">
        <v>33.1</v>
      </c>
      <c r="F56" s="29">
        <f t="shared" si="22"/>
        <v>1158.5</v>
      </c>
      <c r="G56" s="30">
        <v>39.06</v>
      </c>
      <c r="H56" s="29">
        <f t="shared" si="23"/>
        <v>1367.1000000000001</v>
      </c>
      <c r="I56" s="30">
        <v>34.76</v>
      </c>
      <c r="J56" s="31">
        <f t="shared" si="24"/>
        <v>1216.5999999999999</v>
      </c>
      <c r="K56" s="30"/>
      <c r="L56" s="29">
        <f t="shared" si="11"/>
        <v>0</v>
      </c>
      <c r="M56" s="29"/>
      <c r="N56" s="29">
        <f t="shared" si="12"/>
        <v>0</v>
      </c>
      <c r="O56" s="29">
        <f t="shared" si="13"/>
        <v>35.64</v>
      </c>
      <c r="P56" s="26">
        <f t="shared" si="14"/>
        <v>3</v>
      </c>
      <c r="Q56" s="26">
        <f t="shared" si="15"/>
        <v>3.0759063704865928</v>
      </c>
      <c r="R56" s="26">
        <f t="shared" si="16"/>
        <v>8.6304892550128862</v>
      </c>
      <c r="S56" s="26" t="str">
        <f t="shared" si="17"/>
        <v>ОДН</v>
      </c>
      <c r="T56" s="32">
        <f t="shared" si="18"/>
        <v>1247.4000000000001</v>
      </c>
    </row>
    <row r="57" spans="1:20" ht="27" customHeight="1">
      <c r="A57" s="42">
        <v>45</v>
      </c>
      <c r="B57" s="25" t="s">
        <v>88</v>
      </c>
      <c r="C57" s="42" t="s">
        <v>40</v>
      </c>
      <c r="D57" s="23">
        <v>8</v>
      </c>
      <c r="E57" s="43">
        <v>25.52</v>
      </c>
      <c r="F57" s="29">
        <f t="shared" si="22"/>
        <v>204.16</v>
      </c>
      <c r="G57" s="30">
        <v>30.11</v>
      </c>
      <c r="H57" s="29">
        <f t="shared" si="23"/>
        <v>240.88</v>
      </c>
      <c r="I57" s="30">
        <v>26.8</v>
      </c>
      <c r="J57" s="31">
        <f t="shared" si="24"/>
        <v>214.4</v>
      </c>
      <c r="K57" s="30"/>
      <c r="L57" s="29">
        <f t="shared" si="11"/>
        <v>0</v>
      </c>
      <c r="M57" s="29"/>
      <c r="N57" s="29">
        <f t="shared" si="12"/>
        <v>0</v>
      </c>
      <c r="O57" s="29">
        <f t="shared" si="13"/>
        <v>27.48</v>
      </c>
      <c r="P57" s="26">
        <f t="shared" si="14"/>
        <v>3</v>
      </c>
      <c r="Q57" s="26">
        <f t="shared" si="15"/>
        <v>2.3686388496349542</v>
      </c>
      <c r="R57" s="26">
        <f t="shared" si="16"/>
        <v>8.6195009084241416</v>
      </c>
      <c r="S57" s="26" t="str">
        <f t="shared" si="17"/>
        <v>ОДН</v>
      </c>
      <c r="T57" s="32">
        <f t="shared" si="18"/>
        <v>219.84</v>
      </c>
    </row>
    <row r="58" spans="1:20" ht="27" customHeight="1">
      <c r="A58" s="42">
        <v>46</v>
      </c>
      <c r="B58" s="25" t="s">
        <v>89</v>
      </c>
      <c r="C58" s="42" t="s">
        <v>40</v>
      </c>
      <c r="D58" s="23">
        <v>18</v>
      </c>
      <c r="E58" s="43">
        <v>17.98</v>
      </c>
      <c r="F58" s="29">
        <f t="shared" si="22"/>
        <v>323.64</v>
      </c>
      <c r="G58" s="30">
        <v>21.21</v>
      </c>
      <c r="H58" s="29">
        <f t="shared" si="23"/>
        <v>381.78000000000003</v>
      </c>
      <c r="I58" s="30">
        <v>18.88</v>
      </c>
      <c r="J58" s="31">
        <f t="shared" si="24"/>
        <v>339.84</v>
      </c>
      <c r="K58" s="30"/>
      <c r="L58" s="29">
        <f t="shared" si="11"/>
        <v>0</v>
      </c>
      <c r="M58" s="29"/>
      <c r="N58" s="29">
        <f t="shared" si="12"/>
        <v>0</v>
      </c>
      <c r="O58" s="29">
        <f t="shared" si="13"/>
        <v>19.36</v>
      </c>
      <c r="P58" s="26">
        <f t="shared" si="14"/>
        <v>3</v>
      </c>
      <c r="Q58" s="26">
        <f t="shared" si="15"/>
        <v>1.6669283127957246</v>
      </c>
      <c r="R58" s="26">
        <f t="shared" si="16"/>
        <v>8.6101669049365945</v>
      </c>
      <c r="S58" s="26" t="str">
        <f t="shared" si="17"/>
        <v>ОДН</v>
      </c>
      <c r="T58" s="32">
        <f t="shared" si="18"/>
        <v>348.48</v>
      </c>
    </row>
    <row r="59" spans="1:20" ht="27" customHeight="1">
      <c r="A59" s="42">
        <v>47</v>
      </c>
      <c r="B59" s="25" t="s">
        <v>90</v>
      </c>
      <c r="C59" s="42" t="s">
        <v>58</v>
      </c>
      <c r="D59" s="23">
        <v>5</v>
      </c>
      <c r="E59" s="43">
        <v>91.12</v>
      </c>
      <c r="F59" s="29">
        <f t="shared" si="22"/>
        <v>455.6</v>
      </c>
      <c r="G59" s="30">
        <v>107.49</v>
      </c>
      <c r="H59" s="29">
        <f t="shared" si="23"/>
        <v>537.44999999999993</v>
      </c>
      <c r="I59" s="30">
        <v>95.68</v>
      </c>
      <c r="J59" s="31">
        <f t="shared" si="24"/>
        <v>478.40000000000003</v>
      </c>
      <c r="K59" s="30"/>
      <c r="L59" s="29">
        <f t="shared" si="11"/>
        <v>0</v>
      </c>
      <c r="M59" s="29"/>
      <c r="N59" s="29">
        <f t="shared" si="12"/>
        <v>0</v>
      </c>
      <c r="O59" s="29">
        <f t="shared" si="13"/>
        <v>98.1</v>
      </c>
      <c r="P59" s="26">
        <f t="shared" si="14"/>
        <v>3</v>
      </c>
      <c r="Q59" s="26">
        <f t="shared" si="15"/>
        <v>8.4483400736475982</v>
      </c>
      <c r="R59" s="26">
        <f t="shared" si="16"/>
        <v>8.6119674552982648</v>
      </c>
      <c r="S59" s="26" t="str">
        <f t="shared" si="17"/>
        <v>ОДН</v>
      </c>
      <c r="T59" s="32">
        <f t="shared" si="18"/>
        <v>490.5</v>
      </c>
    </row>
    <row r="60" spans="1:20" ht="27" customHeight="1">
      <c r="A60" s="42">
        <v>48</v>
      </c>
      <c r="B60" s="25" t="s">
        <v>91</v>
      </c>
      <c r="C60" s="42" t="s">
        <v>58</v>
      </c>
      <c r="D60" s="23">
        <v>4</v>
      </c>
      <c r="E60" s="43">
        <v>122.02</v>
      </c>
      <c r="F60" s="29">
        <f t="shared" si="22"/>
        <v>488.08</v>
      </c>
      <c r="G60" s="30">
        <v>143.94999999999999</v>
      </c>
      <c r="H60" s="29">
        <f t="shared" si="23"/>
        <v>575.79999999999995</v>
      </c>
      <c r="I60" s="30">
        <v>128.12</v>
      </c>
      <c r="J60" s="31">
        <f t="shared" si="24"/>
        <v>512.48</v>
      </c>
      <c r="K60" s="30"/>
      <c r="L60" s="29">
        <f t="shared" si="11"/>
        <v>0</v>
      </c>
      <c r="M60" s="29"/>
      <c r="N60" s="29">
        <f t="shared" si="12"/>
        <v>0</v>
      </c>
      <c r="O60" s="29">
        <f t="shared" si="13"/>
        <v>131.36000000000001</v>
      </c>
      <c r="P60" s="26">
        <f t="shared" si="14"/>
        <v>3</v>
      </c>
      <c r="Q60" s="26">
        <f t="shared" si="15"/>
        <v>11.319039270185428</v>
      </c>
      <c r="R60" s="26">
        <f t="shared" si="16"/>
        <v>8.6168082142093692</v>
      </c>
      <c r="S60" s="26" t="str">
        <f t="shared" si="17"/>
        <v>ОДН</v>
      </c>
      <c r="T60" s="32">
        <f t="shared" si="18"/>
        <v>525.44000000000005</v>
      </c>
    </row>
    <row r="61" spans="1:20" ht="27" customHeight="1">
      <c r="A61" s="42">
        <v>49</v>
      </c>
      <c r="B61" s="25" t="s">
        <v>92</v>
      </c>
      <c r="C61" s="42" t="s">
        <v>58</v>
      </c>
      <c r="D61" s="23">
        <v>4</v>
      </c>
      <c r="E61" s="43">
        <v>523.29999999999995</v>
      </c>
      <c r="F61" s="29">
        <f t="shared" si="22"/>
        <v>2093.1999999999998</v>
      </c>
      <c r="G61" s="30">
        <v>617.33000000000004</v>
      </c>
      <c r="H61" s="29">
        <f t="shared" si="23"/>
        <v>2469.3200000000002</v>
      </c>
      <c r="I61" s="30">
        <v>549.47</v>
      </c>
      <c r="J61" s="31">
        <f t="shared" si="24"/>
        <v>2197.88</v>
      </c>
      <c r="K61" s="30"/>
      <c r="L61" s="29">
        <f t="shared" si="11"/>
        <v>0</v>
      </c>
      <c r="M61" s="29"/>
      <c r="N61" s="29">
        <f t="shared" si="12"/>
        <v>0</v>
      </c>
      <c r="O61" s="29">
        <f t="shared" si="13"/>
        <v>563.37</v>
      </c>
      <c r="P61" s="26">
        <f t="shared" si="14"/>
        <v>3</v>
      </c>
      <c r="Q61" s="26">
        <f t="shared" si="15"/>
        <v>48.530899950443981</v>
      </c>
      <c r="R61" s="26">
        <f t="shared" si="16"/>
        <v>8.6143919538569644</v>
      </c>
      <c r="S61" s="26" t="str">
        <f t="shared" si="17"/>
        <v>ОДН</v>
      </c>
      <c r="T61" s="32">
        <f t="shared" si="18"/>
        <v>2253.48</v>
      </c>
    </row>
    <row r="62" spans="1:20" ht="27" customHeight="1">
      <c r="A62" s="42">
        <v>50</v>
      </c>
      <c r="B62" s="25" t="s">
        <v>93</v>
      </c>
      <c r="C62" s="42" t="s">
        <v>40</v>
      </c>
      <c r="D62" s="23">
        <v>32</v>
      </c>
      <c r="E62" s="43">
        <v>14.98</v>
      </c>
      <c r="F62" s="29">
        <f t="shared" si="22"/>
        <v>479.36</v>
      </c>
      <c r="G62" s="30">
        <v>17.68</v>
      </c>
      <c r="H62" s="29">
        <f t="shared" si="23"/>
        <v>565.76</v>
      </c>
      <c r="I62" s="30">
        <v>15.73</v>
      </c>
      <c r="J62" s="31">
        <f t="shared" si="24"/>
        <v>503.36</v>
      </c>
      <c r="K62" s="30"/>
      <c r="L62" s="29">
        <f t="shared" si="11"/>
        <v>0</v>
      </c>
      <c r="M62" s="29"/>
      <c r="N62" s="29">
        <f t="shared" si="12"/>
        <v>0</v>
      </c>
      <c r="O62" s="29">
        <f t="shared" si="13"/>
        <v>16.13</v>
      </c>
      <c r="P62" s="26">
        <f t="shared" si="14"/>
        <v>3</v>
      </c>
      <c r="Q62" s="26">
        <f t="shared" si="15"/>
        <v>1.393735986476635</v>
      </c>
      <c r="R62" s="26">
        <f t="shared" si="16"/>
        <v>8.6406446774744889</v>
      </c>
      <c r="S62" s="26" t="str">
        <f t="shared" si="17"/>
        <v>ОДН</v>
      </c>
      <c r="T62" s="32">
        <f t="shared" si="18"/>
        <v>516.16</v>
      </c>
    </row>
    <row r="63" spans="1:20" ht="27" customHeight="1">
      <c r="A63" s="42">
        <v>51</v>
      </c>
      <c r="B63" s="25" t="s">
        <v>94</v>
      </c>
      <c r="C63" s="42" t="s">
        <v>40</v>
      </c>
      <c r="D63" s="23">
        <v>13</v>
      </c>
      <c r="E63" s="43">
        <v>20.74</v>
      </c>
      <c r="F63" s="29">
        <f t="shared" si="22"/>
        <v>269.62</v>
      </c>
      <c r="G63" s="30">
        <v>24.47</v>
      </c>
      <c r="H63" s="29">
        <f t="shared" si="23"/>
        <v>318.11</v>
      </c>
      <c r="I63" s="30">
        <v>21.78</v>
      </c>
      <c r="J63" s="31">
        <f t="shared" si="24"/>
        <v>283.14</v>
      </c>
      <c r="K63" s="30"/>
      <c r="L63" s="29">
        <f t="shared" si="11"/>
        <v>0</v>
      </c>
      <c r="M63" s="29"/>
      <c r="N63" s="29">
        <f t="shared" si="12"/>
        <v>0</v>
      </c>
      <c r="O63" s="29">
        <f t="shared" si="13"/>
        <v>22.33</v>
      </c>
      <c r="P63" s="26">
        <f t="shared" si="14"/>
        <v>3</v>
      </c>
      <c r="Q63" s="26">
        <f t="shared" si="15"/>
        <v>1.9248636315334131</v>
      </c>
      <c r="R63" s="26">
        <f t="shared" si="16"/>
        <v>8.6200789589494544</v>
      </c>
      <c r="S63" s="26" t="str">
        <f t="shared" si="17"/>
        <v>ОДН</v>
      </c>
      <c r="T63" s="32">
        <f t="shared" si="18"/>
        <v>290.28999999999996</v>
      </c>
    </row>
    <row r="64" spans="1:20" ht="27" customHeight="1">
      <c r="A64" s="42">
        <v>52</v>
      </c>
      <c r="B64" s="25" t="s">
        <v>95</v>
      </c>
      <c r="C64" s="42" t="s">
        <v>40</v>
      </c>
      <c r="D64" s="23">
        <v>2</v>
      </c>
      <c r="E64" s="43">
        <v>95.63</v>
      </c>
      <c r="F64" s="29">
        <f t="shared" si="22"/>
        <v>191.26</v>
      </c>
      <c r="G64" s="30">
        <v>112.81</v>
      </c>
      <c r="H64" s="29">
        <f t="shared" si="23"/>
        <v>225.62</v>
      </c>
      <c r="I64" s="30">
        <v>100.41</v>
      </c>
      <c r="J64" s="31">
        <f t="shared" si="24"/>
        <v>200.82</v>
      </c>
      <c r="K64" s="30"/>
      <c r="L64" s="29">
        <f t="shared" si="11"/>
        <v>0</v>
      </c>
      <c r="M64" s="29"/>
      <c r="N64" s="29">
        <f t="shared" si="12"/>
        <v>0</v>
      </c>
      <c r="O64" s="29">
        <f t="shared" si="13"/>
        <v>102.95</v>
      </c>
      <c r="P64" s="26">
        <f t="shared" si="14"/>
        <v>3</v>
      </c>
      <c r="Q64" s="26">
        <f t="shared" si="15"/>
        <v>8.8671754240005907</v>
      </c>
      <c r="R64" s="26">
        <f t="shared" si="16"/>
        <v>8.6130892899471494</v>
      </c>
      <c r="S64" s="26" t="str">
        <f t="shared" si="17"/>
        <v>ОДН</v>
      </c>
      <c r="T64" s="32">
        <f t="shared" si="18"/>
        <v>205.9</v>
      </c>
    </row>
    <row r="65" spans="1:20" ht="40.5" customHeight="1">
      <c r="A65" s="42">
        <v>53</v>
      </c>
      <c r="B65" s="25" t="s">
        <v>96</v>
      </c>
      <c r="C65" s="42" t="s">
        <v>58</v>
      </c>
      <c r="D65" s="23">
        <v>6</v>
      </c>
      <c r="E65" s="30">
        <v>38.72</v>
      </c>
      <c r="F65" s="29">
        <f t="shared" si="22"/>
        <v>232.32</v>
      </c>
      <c r="G65" s="30">
        <v>45.68</v>
      </c>
      <c r="H65" s="29">
        <f t="shared" si="23"/>
        <v>274.08</v>
      </c>
      <c r="I65" s="30">
        <v>40.659999999999997</v>
      </c>
      <c r="J65" s="31">
        <f t="shared" si="24"/>
        <v>243.95999999999998</v>
      </c>
      <c r="K65" s="30"/>
      <c r="L65" s="29">
        <f t="shared" si="11"/>
        <v>0</v>
      </c>
      <c r="M65" s="29"/>
      <c r="N65" s="29">
        <f t="shared" si="12"/>
        <v>0</v>
      </c>
      <c r="O65" s="29">
        <f t="shared" si="13"/>
        <v>41.69</v>
      </c>
      <c r="P65" s="26">
        <f t="shared" si="14"/>
        <v>3</v>
      </c>
      <c r="Q65" s="26">
        <f t="shared" si="15"/>
        <v>3.5917892477148494</v>
      </c>
      <c r="R65" s="26">
        <f t="shared" si="16"/>
        <v>8.6154695315779559</v>
      </c>
      <c r="S65" s="26" t="str">
        <f t="shared" si="17"/>
        <v>ОДН</v>
      </c>
      <c r="T65" s="32">
        <f t="shared" si="18"/>
        <v>250.14</v>
      </c>
    </row>
    <row r="66" spans="1:20" ht="40.5" customHeight="1">
      <c r="A66" s="42">
        <v>54</v>
      </c>
      <c r="B66" s="25" t="s">
        <v>97</v>
      </c>
      <c r="C66" s="42" t="s">
        <v>58</v>
      </c>
      <c r="D66" s="23">
        <v>30</v>
      </c>
      <c r="E66" s="30">
        <v>49.57</v>
      </c>
      <c r="F66" s="29">
        <f t="shared" si="22"/>
        <v>1487.1</v>
      </c>
      <c r="G66" s="30">
        <v>58.48</v>
      </c>
      <c r="H66" s="29">
        <f t="shared" si="23"/>
        <v>1754.3999999999999</v>
      </c>
      <c r="I66" s="30">
        <v>52.05</v>
      </c>
      <c r="J66" s="31">
        <f t="shared" si="24"/>
        <v>1561.5</v>
      </c>
      <c r="K66" s="30"/>
      <c r="L66" s="29">
        <f t="shared" si="11"/>
        <v>0</v>
      </c>
      <c r="M66" s="29"/>
      <c r="N66" s="29">
        <f t="shared" si="12"/>
        <v>0</v>
      </c>
      <c r="O66" s="29">
        <f t="shared" si="13"/>
        <v>53.37</v>
      </c>
      <c r="P66" s="26">
        <f t="shared" si="14"/>
        <v>3</v>
      </c>
      <c r="Q66" s="26">
        <f t="shared" si="15"/>
        <v>4.5986139216072477</v>
      </c>
      <c r="R66" s="26">
        <f t="shared" si="16"/>
        <v>8.6164772748871048</v>
      </c>
      <c r="S66" s="26" t="str">
        <f t="shared" si="17"/>
        <v>ОДН</v>
      </c>
      <c r="T66" s="32">
        <f t="shared" si="18"/>
        <v>1601.1</v>
      </c>
    </row>
    <row r="67" spans="1:20" ht="40.5" customHeight="1">
      <c r="A67" s="42">
        <v>55</v>
      </c>
      <c r="B67" s="25" t="s">
        <v>98</v>
      </c>
      <c r="C67" s="42" t="s">
        <v>40</v>
      </c>
      <c r="D67" s="23">
        <v>14</v>
      </c>
      <c r="E67" s="30">
        <v>8.08</v>
      </c>
      <c r="F67" s="29">
        <f t="shared" si="22"/>
        <v>113.12</v>
      </c>
      <c r="G67" s="30">
        <v>9.52</v>
      </c>
      <c r="H67" s="29">
        <f t="shared" si="23"/>
        <v>133.28</v>
      </c>
      <c r="I67" s="30">
        <v>8.48</v>
      </c>
      <c r="J67" s="31">
        <f t="shared" si="24"/>
        <v>118.72</v>
      </c>
      <c r="K67" s="30"/>
      <c r="L67" s="29">
        <f t="shared" si="11"/>
        <v>0</v>
      </c>
      <c r="M67" s="29"/>
      <c r="N67" s="29">
        <f t="shared" si="12"/>
        <v>0</v>
      </c>
      <c r="O67" s="29">
        <f t="shared" si="13"/>
        <v>8.69</v>
      </c>
      <c r="P67" s="26">
        <f t="shared" si="14"/>
        <v>3</v>
      </c>
      <c r="Q67" s="26">
        <f t="shared" si="15"/>
        <v>0.74333707024471718</v>
      </c>
      <c r="R67" s="26">
        <f t="shared" si="16"/>
        <v>8.5539363664524419</v>
      </c>
      <c r="S67" s="26" t="str">
        <f t="shared" si="17"/>
        <v>ОДН</v>
      </c>
      <c r="T67" s="32">
        <f t="shared" si="18"/>
        <v>121.66</v>
      </c>
    </row>
    <row r="68" spans="1:20" ht="40.5" customHeight="1">
      <c r="A68" s="42">
        <v>56</v>
      </c>
      <c r="B68" s="25" t="s">
        <v>99</v>
      </c>
      <c r="C68" s="42" t="s">
        <v>40</v>
      </c>
      <c r="D68" s="23">
        <v>10</v>
      </c>
      <c r="E68" s="30">
        <v>43.97</v>
      </c>
      <c r="F68" s="29">
        <f t="shared" si="22"/>
        <v>439.7</v>
      </c>
      <c r="G68" s="30">
        <v>51.87</v>
      </c>
      <c r="H68" s="29">
        <f t="shared" si="23"/>
        <v>518.69999999999993</v>
      </c>
      <c r="I68" s="30">
        <v>46.17</v>
      </c>
      <c r="J68" s="31">
        <f t="shared" si="24"/>
        <v>461.70000000000005</v>
      </c>
      <c r="K68" s="30"/>
      <c r="L68" s="29">
        <f>K68*D68</f>
        <v>0</v>
      </c>
      <c r="M68" s="29"/>
      <c r="N68" s="29">
        <f>M68*D68</f>
        <v>0</v>
      </c>
      <c r="O68" s="29">
        <f>ROUND(AVERAGE(E68,G68,I68,K68,M68),2)</f>
        <v>47.34</v>
      </c>
      <c r="P68" s="26">
        <f>COUNTA(E68,G68,I68,K68,M68)</f>
        <v>3</v>
      </c>
      <c r="Q68" s="26">
        <f>SQRT((IF(E68&gt;0,POWER(E68-O68,2),0)+IF(G68&gt;0,POWER(G68-O68,2),0)+IF(I68&gt;0,POWER(I68-O68,2),0)+IF(K68&gt;0,POWER(K68-O68,2),0)+IF(M68&gt;0,POWER(M68-O68,2),0))/(P68-1))</f>
        <v>4.077174266572376</v>
      </c>
      <c r="R68" s="26">
        <f>Q68/O68*100</f>
        <v>8.6125354173476456</v>
      </c>
      <c r="S68" s="26" t="str">
        <f>IF(R68&lt;33,$S$8,$S$9)</f>
        <v>ОДН</v>
      </c>
      <c r="T68" s="32">
        <f>D68*O68</f>
        <v>473.40000000000003</v>
      </c>
    </row>
    <row r="69" spans="1:20" ht="27" customHeight="1">
      <c r="A69" s="42">
        <v>57</v>
      </c>
      <c r="B69" s="25" t="s">
        <v>100</v>
      </c>
      <c r="C69" s="40" t="s">
        <v>40</v>
      </c>
      <c r="D69" s="23">
        <v>1</v>
      </c>
      <c r="E69" s="41">
        <v>313.60000000000002</v>
      </c>
      <c r="F69" s="29">
        <f t="shared" si="22"/>
        <v>313.60000000000002</v>
      </c>
      <c r="G69" s="30">
        <v>369.94</v>
      </c>
      <c r="H69" s="29">
        <f t="shared" si="23"/>
        <v>369.94</v>
      </c>
      <c r="I69" s="30">
        <v>329.28</v>
      </c>
      <c r="J69" s="31">
        <f t="shared" si="24"/>
        <v>329.28</v>
      </c>
      <c r="K69" s="30"/>
      <c r="L69" s="29">
        <f t="shared" si="3"/>
        <v>0</v>
      </c>
      <c r="M69" s="29"/>
      <c r="N69" s="29">
        <f t="shared" si="4"/>
        <v>0</v>
      </c>
      <c r="O69" s="29">
        <f t="shared" si="5"/>
        <v>337.61</v>
      </c>
      <c r="P69" s="26">
        <f t="shared" si="6"/>
        <v>3</v>
      </c>
      <c r="Q69" s="26">
        <f t="shared" si="7"/>
        <v>29.078324401519417</v>
      </c>
      <c r="R69" s="26">
        <f t="shared" si="8"/>
        <v>8.6129926250760995</v>
      </c>
      <c r="S69" s="26" t="str">
        <f t="shared" si="9"/>
        <v>ОДН</v>
      </c>
      <c r="T69" s="32">
        <f t="shared" si="10"/>
        <v>337.61</v>
      </c>
    </row>
    <row r="70" spans="1:20" ht="27" customHeight="1">
      <c r="A70" s="42">
        <v>58</v>
      </c>
      <c r="B70" s="25" t="s">
        <v>101</v>
      </c>
      <c r="C70" s="40" t="s">
        <v>40</v>
      </c>
      <c r="D70" s="23">
        <v>2</v>
      </c>
      <c r="E70" s="41">
        <v>23.5</v>
      </c>
      <c r="F70" s="29">
        <f t="shared" si="22"/>
        <v>47</v>
      </c>
      <c r="G70" s="30">
        <v>27.72</v>
      </c>
      <c r="H70" s="29">
        <f t="shared" si="23"/>
        <v>55.44</v>
      </c>
      <c r="I70" s="30">
        <v>24.68</v>
      </c>
      <c r="J70" s="31">
        <f t="shared" si="24"/>
        <v>49.36</v>
      </c>
      <c r="K70" s="30"/>
      <c r="L70" s="29">
        <f t="shared" si="3"/>
        <v>0</v>
      </c>
      <c r="M70" s="29"/>
      <c r="N70" s="29">
        <f t="shared" si="4"/>
        <v>0</v>
      </c>
      <c r="O70" s="29">
        <f t="shared" si="5"/>
        <v>25.3</v>
      </c>
      <c r="P70" s="26">
        <f t="shared" si="6"/>
        <v>3</v>
      </c>
      <c r="Q70" s="26">
        <f t="shared" si="7"/>
        <v>2.1772459668122015</v>
      </c>
      <c r="R70" s="26">
        <f t="shared" si="8"/>
        <v>8.6057152838426934</v>
      </c>
      <c r="S70" s="26" t="str">
        <f t="shared" si="9"/>
        <v>ОДН</v>
      </c>
      <c r="T70" s="32">
        <f t="shared" si="10"/>
        <v>50.6</v>
      </c>
    </row>
    <row r="71" spans="1:20" ht="27" customHeight="1">
      <c r="A71" s="42">
        <v>59</v>
      </c>
      <c r="B71" s="25" t="s">
        <v>101</v>
      </c>
      <c r="C71" s="40" t="s">
        <v>40</v>
      </c>
      <c r="D71" s="23">
        <v>16</v>
      </c>
      <c r="E71" s="41">
        <v>11.81</v>
      </c>
      <c r="F71" s="29">
        <f t="shared" si="22"/>
        <v>188.96</v>
      </c>
      <c r="G71" s="30">
        <v>13.93</v>
      </c>
      <c r="H71" s="29">
        <f t="shared" si="23"/>
        <v>222.88</v>
      </c>
      <c r="I71" s="30">
        <v>12.4</v>
      </c>
      <c r="J71" s="31">
        <f t="shared" si="24"/>
        <v>198.4</v>
      </c>
      <c r="K71" s="30"/>
      <c r="L71" s="29">
        <f t="shared" si="3"/>
        <v>0</v>
      </c>
      <c r="M71" s="29"/>
      <c r="N71" s="29">
        <f t="shared" si="4"/>
        <v>0</v>
      </c>
      <c r="O71" s="29">
        <f t="shared" si="5"/>
        <v>12.71</v>
      </c>
      <c r="P71" s="26">
        <f t="shared" si="6"/>
        <v>3</v>
      </c>
      <c r="Q71" s="26">
        <f t="shared" si="7"/>
        <v>1.0941891975339544</v>
      </c>
      <c r="R71" s="26">
        <f t="shared" si="8"/>
        <v>8.6088843236345731</v>
      </c>
      <c r="S71" s="26" t="str">
        <f t="shared" si="9"/>
        <v>ОДН</v>
      </c>
      <c r="T71" s="32">
        <f t="shared" si="10"/>
        <v>203.36</v>
      </c>
    </row>
    <row r="72" spans="1:20" ht="27" customHeight="1">
      <c r="A72" s="42">
        <v>60</v>
      </c>
      <c r="B72" s="25" t="s">
        <v>102</v>
      </c>
      <c r="C72" s="40" t="s">
        <v>40</v>
      </c>
      <c r="D72" s="23">
        <v>11</v>
      </c>
      <c r="E72" s="41">
        <v>116.08</v>
      </c>
      <c r="F72" s="29">
        <f t="shared" si="22"/>
        <v>1276.8799999999999</v>
      </c>
      <c r="G72" s="30">
        <v>136.93</v>
      </c>
      <c r="H72" s="29">
        <f t="shared" si="23"/>
        <v>1506.23</v>
      </c>
      <c r="I72" s="30">
        <v>121.88</v>
      </c>
      <c r="J72" s="31">
        <f t="shared" si="24"/>
        <v>1340.6799999999998</v>
      </c>
      <c r="K72" s="30"/>
      <c r="L72" s="29">
        <f t="shared" si="3"/>
        <v>0</v>
      </c>
      <c r="M72" s="29"/>
      <c r="N72" s="29">
        <f t="shared" si="4"/>
        <v>0</v>
      </c>
      <c r="O72" s="29">
        <f t="shared" si="5"/>
        <v>124.96</v>
      </c>
      <c r="P72" s="26">
        <f t="shared" si="6"/>
        <v>3</v>
      </c>
      <c r="Q72" s="26">
        <f t="shared" si="7"/>
        <v>10.761544963433462</v>
      </c>
      <c r="R72" s="26">
        <f t="shared" si="8"/>
        <v>8.6119918081253708</v>
      </c>
      <c r="S72" s="26" t="str">
        <f t="shared" si="9"/>
        <v>ОДН</v>
      </c>
      <c r="T72" s="32">
        <f t="shared" si="10"/>
        <v>1374.56</v>
      </c>
    </row>
    <row r="73" spans="1:20" ht="27" customHeight="1">
      <c r="A73" s="42">
        <v>61</v>
      </c>
      <c r="B73" s="25" t="s">
        <v>103</v>
      </c>
      <c r="C73" s="40" t="s">
        <v>40</v>
      </c>
      <c r="D73" s="23">
        <v>163</v>
      </c>
      <c r="E73" s="41">
        <v>7.63</v>
      </c>
      <c r="F73" s="29">
        <f t="shared" si="22"/>
        <v>1243.69</v>
      </c>
      <c r="G73" s="30">
        <v>9</v>
      </c>
      <c r="H73" s="29">
        <f t="shared" si="23"/>
        <v>1467</v>
      </c>
      <c r="I73" s="30">
        <v>8.01</v>
      </c>
      <c r="J73" s="31">
        <f t="shared" si="24"/>
        <v>1305.6299999999999</v>
      </c>
      <c r="K73" s="30"/>
      <c r="L73" s="29">
        <f t="shared" si="3"/>
        <v>0</v>
      </c>
      <c r="M73" s="29"/>
      <c r="N73" s="29">
        <f t="shared" si="4"/>
        <v>0</v>
      </c>
      <c r="O73" s="29">
        <f t="shared" si="5"/>
        <v>8.2100000000000009</v>
      </c>
      <c r="P73" s="26">
        <f t="shared" si="6"/>
        <v>3</v>
      </c>
      <c r="Q73" s="26">
        <f t="shared" si="7"/>
        <v>0.7072835357902798</v>
      </c>
      <c r="R73" s="26">
        <f t="shared" si="8"/>
        <v>8.6149029937914712</v>
      </c>
      <c r="S73" s="26" t="str">
        <f t="shared" si="9"/>
        <v>ОДН</v>
      </c>
      <c r="T73" s="32">
        <f t="shared" si="10"/>
        <v>1338.2300000000002</v>
      </c>
    </row>
    <row r="74" spans="1:20" ht="27" customHeight="1">
      <c r="A74" s="42">
        <v>62</v>
      </c>
      <c r="B74" s="25" t="s">
        <v>104</v>
      </c>
      <c r="C74" s="40" t="s">
        <v>40</v>
      </c>
      <c r="D74" s="23">
        <v>4</v>
      </c>
      <c r="E74" s="41">
        <v>34.659999999999997</v>
      </c>
      <c r="F74" s="29">
        <f t="shared" si="22"/>
        <v>138.63999999999999</v>
      </c>
      <c r="G74" s="30">
        <v>40.880000000000003</v>
      </c>
      <c r="H74" s="29">
        <f t="shared" si="23"/>
        <v>163.52000000000001</v>
      </c>
      <c r="I74" s="30">
        <v>36.39</v>
      </c>
      <c r="J74" s="31">
        <f t="shared" si="24"/>
        <v>145.56</v>
      </c>
      <c r="K74" s="30"/>
      <c r="L74" s="29">
        <f t="shared" si="3"/>
        <v>0</v>
      </c>
      <c r="M74" s="29"/>
      <c r="N74" s="29">
        <f t="shared" si="4"/>
        <v>0</v>
      </c>
      <c r="O74" s="29">
        <f t="shared" si="5"/>
        <v>37.31</v>
      </c>
      <c r="P74" s="26">
        <f t="shared" si="6"/>
        <v>3</v>
      </c>
      <c r="Q74" s="26">
        <f t="shared" si="7"/>
        <v>3.2104361074470891</v>
      </c>
      <c r="R74" s="26">
        <f t="shared" si="8"/>
        <v>8.6047604059155436</v>
      </c>
      <c r="S74" s="26" t="str">
        <f t="shared" si="9"/>
        <v>ОДН</v>
      </c>
      <c r="T74" s="32">
        <f t="shared" si="10"/>
        <v>149.24</v>
      </c>
    </row>
    <row r="75" spans="1:20" ht="27" customHeight="1">
      <c r="A75" s="42">
        <v>63</v>
      </c>
      <c r="B75" s="25" t="s">
        <v>105</v>
      </c>
      <c r="C75" s="40" t="s">
        <v>40</v>
      </c>
      <c r="D75" s="23">
        <v>20</v>
      </c>
      <c r="E75" s="41">
        <v>35.49</v>
      </c>
      <c r="F75" s="29">
        <f t="shared" si="22"/>
        <v>709.80000000000007</v>
      </c>
      <c r="G75" s="30">
        <v>41.86</v>
      </c>
      <c r="H75" s="29">
        <f t="shared" si="23"/>
        <v>837.2</v>
      </c>
      <c r="I75" s="30">
        <v>37.26</v>
      </c>
      <c r="J75" s="31">
        <f t="shared" si="24"/>
        <v>745.19999999999993</v>
      </c>
      <c r="K75" s="30"/>
      <c r="L75" s="29">
        <f t="shared" si="3"/>
        <v>0</v>
      </c>
      <c r="M75" s="29"/>
      <c r="N75" s="29">
        <f t="shared" si="4"/>
        <v>0</v>
      </c>
      <c r="O75" s="29">
        <f t="shared" si="5"/>
        <v>38.200000000000003</v>
      </c>
      <c r="P75" s="26">
        <f t="shared" si="6"/>
        <v>3</v>
      </c>
      <c r="Q75" s="26">
        <f t="shared" si="7"/>
        <v>3.2881073583446137</v>
      </c>
      <c r="R75" s="26">
        <f t="shared" si="8"/>
        <v>8.6076108857188824</v>
      </c>
      <c r="S75" s="26" t="str">
        <f t="shared" si="9"/>
        <v>ОДН</v>
      </c>
      <c r="T75" s="32">
        <f t="shared" si="10"/>
        <v>764</v>
      </c>
    </row>
    <row r="76" spans="1:20" ht="27" customHeight="1">
      <c r="A76" s="42">
        <v>64</v>
      </c>
      <c r="B76" s="25" t="s">
        <v>106</v>
      </c>
      <c r="C76" s="40" t="s">
        <v>40</v>
      </c>
      <c r="D76" s="23">
        <v>2</v>
      </c>
      <c r="E76" s="41">
        <v>62.1</v>
      </c>
      <c r="F76" s="29">
        <f t="shared" si="22"/>
        <v>124.2</v>
      </c>
      <c r="G76" s="30">
        <v>73.260000000000005</v>
      </c>
      <c r="H76" s="29">
        <f t="shared" si="23"/>
        <v>146.52000000000001</v>
      </c>
      <c r="I76" s="30">
        <v>65.209999999999994</v>
      </c>
      <c r="J76" s="31">
        <f t="shared" si="24"/>
        <v>130.41999999999999</v>
      </c>
      <c r="K76" s="30"/>
      <c r="L76" s="29">
        <f t="shared" si="3"/>
        <v>0</v>
      </c>
      <c r="M76" s="29"/>
      <c r="N76" s="29">
        <f t="shared" si="4"/>
        <v>0</v>
      </c>
      <c r="O76" s="29">
        <f t="shared" si="5"/>
        <v>66.86</v>
      </c>
      <c r="P76" s="26">
        <f t="shared" si="6"/>
        <v>3</v>
      </c>
      <c r="Q76" s="26">
        <f t="shared" si="7"/>
        <v>5.7593445807661166</v>
      </c>
      <c r="R76" s="26">
        <f t="shared" si="8"/>
        <v>8.6140361662670006</v>
      </c>
      <c r="S76" s="26" t="str">
        <f t="shared" si="9"/>
        <v>ОДН</v>
      </c>
      <c r="T76" s="32">
        <f t="shared" si="10"/>
        <v>133.72</v>
      </c>
    </row>
    <row r="77" spans="1:20" ht="27" customHeight="1">
      <c r="A77" s="42">
        <v>65</v>
      </c>
      <c r="B77" s="25" t="s">
        <v>107</v>
      </c>
      <c r="C77" s="40" t="s">
        <v>40</v>
      </c>
      <c r="D77" s="23">
        <v>2</v>
      </c>
      <c r="E77" s="41">
        <v>56.4</v>
      </c>
      <c r="F77" s="29">
        <f t="shared" ref="F77:F108" si="25">E77*D77</f>
        <v>112.8</v>
      </c>
      <c r="G77" s="30">
        <v>66.53</v>
      </c>
      <c r="H77" s="29">
        <f t="shared" ref="H77:H108" si="26">G77*D77</f>
        <v>133.06</v>
      </c>
      <c r="I77" s="30">
        <v>59.22</v>
      </c>
      <c r="J77" s="31">
        <f t="shared" ref="J77:J108" si="27">I77*D77</f>
        <v>118.44</v>
      </c>
      <c r="K77" s="30"/>
      <c r="L77" s="29">
        <f t="shared" si="3"/>
        <v>0</v>
      </c>
      <c r="M77" s="29"/>
      <c r="N77" s="29">
        <f t="shared" si="4"/>
        <v>0</v>
      </c>
      <c r="O77" s="29">
        <f t="shared" si="5"/>
        <v>60.72</v>
      </c>
      <c r="P77" s="26">
        <f t="shared" si="6"/>
        <v>3</v>
      </c>
      <c r="Q77" s="26">
        <f t="shared" si="7"/>
        <v>5.2282167131824222</v>
      </c>
      <c r="R77" s="26">
        <f t="shared" si="8"/>
        <v>8.6103700809987203</v>
      </c>
      <c r="S77" s="26" t="str">
        <f t="shared" si="9"/>
        <v>ОДН</v>
      </c>
      <c r="T77" s="32">
        <f t="shared" si="10"/>
        <v>121.44</v>
      </c>
    </row>
    <row r="78" spans="1:20" ht="27" customHeight="1">
      <c r="A78" s="42">
        <v>66</v>
      </c>
      <c r="B78" s="25" t="s">
        <v>108</v>
      </c>
      <c r="C78" s="40" t="s">
        <v>40</v>
      </c>
      <c r="D78" s="23">
        <v>5</v>
      </c>
      <c r="E78" s="41">
        <v>92.61</v>
      </c>
      <c r="F78" s="29">
        <f t="shared" si="25"/>
        <v>463.05</v>
      </c>
      <c r="G78" s="30">
        <v>109.25</v>
      </c>
      <c r="H78" s="29">
        <f t="shared" si="26"/>
        <v>546.25</v>
      </c>
      <c r="I78" s="30">
        <v>97.24</v>
      </c>
      <c r="J78" s="31">
        <f t="shared" si="27"/>
        <v>486.2</v>
      </c>
      <c r="K78" s="30"/>
      <c r="L78" s="29">
        <f t="shared" si="3"/>
        <v>0</v>
      </c>
      <c r="M78" s="29"/>
      <c r="N78" s="29">
        <f t="shared" si="4"/>
        <v>0</v>
      </c>
      <c r="O78" s="29">
        <f t="shared" si="5"/>
        <v>99.7</v>
      </c>
      <c r="P78" s="26">
        <f t="shared" si="6"/>
        <v>3</v>
      </c>
      <c r="Q78" s="26">
        <f t="shared" si="7"/>
        <v>8.5884282613293106</v>
      </c>
      <c r="R78" s="26">
        <f t="shared" si="8"/>
        <v>8.6142710745529687</v>
      </c>
      <c r="S78" s="26" t="str">
        <f t="shared" si="9"/>
        <v>ОДН</v>
      </c>
      <c r="T78" s="32">
        <f t="shared" si="10"/>
        <v>498.5</v>
      </c>
    </row>
    <row r="79" spans="1:20" ht="27" customHeight="1">
      <c r="A79" s="42">
        <v>67</v>
      </c>
      <c r="B79" s="25" t="s">
        <v>109</v>
      </c>
      <c r="C79" s="40" t="s">
        <v>40</v>
      </c>
      <c r="D79" s="23">
        <v>10</v>
      </c>
      <c r="E79" s="41">
        <v>44.64</v>
      </c>
      <c r="F79" s="29">
        <f t="shared" si="25"/>
        <v>446.4</v>
      </c>
      <c r="G79" s="30">
        <v>52.65</v>
      </c>
      <c r="H79" s="29">
        <f t="shared" si="26"/>
        <v>526.5</v>
      </c>
      <c r="I79" s="30">
        <v>46.87</v>
      </c>
      <c r="J79" s="31">
        <f t="shared" si="27"/>
        <v>468.7</v>
      </c>
      <c r="K79" s="30"/>
      <c r="L79" s="29">
        <f t="shared" si="3"/>
        <v>0</v>
      </c>
      <c r="M79" s="29"/>
      <c r="N79" s="29">
        <f t="shared" si="4"/>
        <v>0</v>
      </c>
      <c r="O79" s="29">
        <f t="shared" si="5"/>
        <v>48.05</v>
      </c>
      <c r="P79" s="26">
        <f t="shared" si="6"/>
        <v>3</v>
      </c>
      <c r="Q79" s="26">
        <f t="shared" si="7"/>
        <v>4.1340355586279127</v>
      </c>
      <c r="R79" s="26">
        <f t="shared" si="8"/>
        <v>8.6036119846574657</v>
      </c>
      <c r="S79" s="26" t="str">
        <f t="shared" si="9"/>
        <v>ОДН</v>
      </c>
      <c r="T79" s="32">
        <f t="shared" si="10"/>
        <v>480.5</v>
      </c>
    </row>
    <row r="80" spans="1:20" ht="27" customHeight="1">
      <c r="A80" s="42">
        <v>68</v>
      </c>
      <c r="B80" s="25" t="s">
        <v>110</v>
      </c>
      <c r="C80" s="40" t="s">
        <v>40</v>
      </c>
      <c r="D80" s="23">
        <v>10</v>
      </c>
      <c r="E80" s="41">
        <v>134.41999999999999</v>
      </c>
      <c r="F80" s="29">
        <f t="shared" si="25"/>
        <v>1344.1999999999998</v>
      </c>
      <c r="G80" s="30">
        <v>158.57</v>
      </c>
      <c r="H80" s="29">
        <f t="shared" si="26"/>
        <v>1585.6999999999998</v>
      </c>
      <c r="I80" s="30">
        <v>141.13999999999999</v>
      </c>
      <c r="J80" s="31">
        <f t="shared" si="27"/>
        <v>1411.3999999999999</v>
      </c>
      <c r="K80" s="30"/>
      <c r="L80" s="29">
        <f t="shared" si="3"/>
        <v>0</v>
      </c>
      <c r="M80" s="29"/>
      <c r="N80" s="29">
        <f t="shared" si="4"/>
        <v>0</v>
      </c>
      <c r="O80" s="29">
        <f t="shared" si="5"/>
        <v>144.71</v>
      </c>
      <c r="P80" s="26">
        <f t="shared" si="6"/>
        <v>3</v>
      </c>
      <c r="Q80" s="26">
        <f t="shared" si="7"/>
        <v>12.464521651471431</v>
      </c>
      <c r="R80" s="26">
        <f t="shared" si="8"/>
        <v>8.6134487260530932</v>
      </c>
      <c r="S80" s="26" t="str">
        <f t="shared" si="9"/>
        <v>ОДН</v>
      </c>
      <c r="T80" s="32">
        <f t="shared" si="10"/>
        <v>1447.1000000000001</v>
      </c>
    </row>
    <row r="81" spans="1:20" ht="27" customHeight="1">
      <c r="A81" s="42">
        <v>69</v>
      </c>
      <c r="B81" s="25" t="s">
        <v>111</v>
      </c>
      <c r="C81" s="40" t="s">
        <v>40</v>
      </c>
      <c r="D81" s="23">
        <v>74</v>
      </c>
      <c r="E81" s="41">
        <v>192</v>
      </c>
      <c r="F81" s="29">
        <f t="shared" si="25"/>
        <v>14208</v>
      </c>
      <c r="G81" s="30">
        <v>226.5</v>
      </c>
      <c r="H81" s="29">
        <f t="shared" si="26"/>
        <v>16761</v>
      </c>
      <c r="I81" s="30">
        <v>201.6</v>
      </c>
      <c r="J81" s="31">
        <f t="shared" si="27"/>
        <v>14918.4</v>
      </c>
      <c r="K81" s="30"/>
      <c r="L81" s="29">
        <f t="shared" si="3"/>
        <v>0</v>
      </c>
      <c r="M81" s="29"/>
      <c r="N81" s="29">
        <f t="shared" si="4"/>
        <v>0</v>
      </c>
      <c r="O81" s="29">
        <f t="shared" si="5"/>
        <v>206.7</v>
      </c>
      <c r="P81" s="26">
        <f t="shared" si="6"/>
        <v>3</v>
      </c>
      <c r="Q81" s="26">
        <f t="shared" si="7"/>
        <v>17.80645950210204</v>
      </c>
      <c r="R81" s="26">
        <f t="shared" si="8"/>
        <v>8.6146393333826996</v>
      </c>
      <c r="S81" s="26" t="str">
        <f t="shared" si="9"/>
        <v>ОДН</v>
      </c>
      <c r="T81" s="32">
        <f t="shared" si="10"/>
        <v>15295.8</v>
      </c>
    </row>
    <row r="82" spans="1:20" ht="27" customHeight="1">
      <c r="A82" s="42">
        <v>70</v>
      </c>
      <c r="B82" s="25" t="s">
        <v>112</v>
      </c>
      <c r="C82" s="40" t="s">
        <v>40</v>
      </c>
      <c r="D82" s="23">
        <v>15</v>
      </c>
      <c r="E82" s="41">
        <v>133.55000000000001</v>
      </c>
      <c r="F82" s="29">
        <f t="shared" si="25"/>
        <v>2003.2500000000002</v>
      </c>
      <c r="G82" s="30">
        <v>157.55000000000001</v>
      </c>
      <c r="H82" s="29">
        <f t="shared" si="26"/>
        <v>2363.25</v>
      </c>
      <c r="I82" s="30">
        <v>140.22999999999999</v>
      </c>
      <c r="J82" s="31">
        <f t="shared" si="27"/>
        <v>2103.4499999999998</v>
      </c>
      <c r="K82" s="30"/>
      <c r="L82" s="29">
        <f t="shared" si="3"/>
        <v>0</v>
      </c>
      <c r="M82" s="29"/>
      <c r="N82" s="29">
        <f t="shared" si="4"/>
        <v>0</v>
      </c>
      <c r="O82" s="29">
        <f t="shared" si="5"/>
        <v>143.78</v>
      </c>
      <c r="P82" s="26">
        <f t="shared" si="6"/>
        <v>3</v>
      </c>
      <c r="Q82" s="26">
        <f t="shared" si="7"/>
        <v>12.386853918570287</v>
      </c>
      <c r="R82" s="26">
        <f t="shared" si="8"/>
        <v>8.6151439133191587</v>
      </c>
      <c r="S82" s="26" t="str">
        <f t="shared" si="9"/>
        <v>ОДН</v>
      </c>
      <c r="T82" s="32">
        <f t="shared" si="10"/>
        <v>2156.6999999999998</v>
      </c>
    </row>
    <row r="83" spans="1:20" ht="27" customHeight="1">
      <c r="A83" s="42">
        <v>71</v>
      </c>
      <c r="B83" s="25" t="s">
        <v>113</v>
      </c>
      <c r="C83" s="40" t="s">
        <v>40</v>
      </c>
      <c r="D83" s="23">
        <v>237</v>
      </c>
      <c r="E83" s="41">
        <v>9.49</v>
      </c>
      <c r="F83" s="29">
        <f t="shared" si="25"/>
        <v>2249.13</v>
      </c>
      <c r="G83" s="30">
        <v>11.19</v>
      </c>
      <c r="H83" s="29">
        <f t="shared" si="26"/>
        <v>2652.0299999999997</v>
      </c>
      <c r="I83" s="30">
        <v>9.9600000000000009</v>
      </c>
      <c r="J83" s="31">
        <f t="shared" si="27"/>
        <v>2360.52</v>
      </c>
      <c r="K83" s="30"/>
      <c r="L83" s="29">
        <f t="shared" si="3"/>
        <v>0</v>
      </c>
      <c r="M83" s="29"/>
      <c r="N83" s="29">
        <f t="shared" si="4"/>
        <v>0</v>
      </c>
      <c r="O83" s="29">
        <f t="shared" si="5"/>
        <v>10.210000000000001</v>
      </c>
      <c r="P83" s="26">
        <f t="shared" si="6"/>
        <v>3</v>
      </c>
      <c r="Q83" s="26">
        <f t="shared" si="7"/>
        <v>0.87786673248278357</v>
      </c>
      <c r="R83" s="26">
        <f t="shared" si="8"/>
        <v>8.5981070762270662</v>
      </c>
      <c r="S83" s="26" t="str">
        <f t="shared" si="9"/>
        <v>ОДН</v>
      </c>
      <c r="T83" s="32">
        <f t="shared" si="10"/>
        <v>2419.77</v>
      </c>
    </row>
    <row r="84" spans="1:20" ht="27" customHeight="1">
      <c r="A84" s="42">
        <v>72</v>
      </c>
      <c r="B84" s="25" t="s">
        <v>114</v>
      </c>
      <c r="C84" s="40" t="s">
        <v>40</v>
      </c>
      <c r="D84" s="23">
        <v>350</v>
      </c>
      <c r="E84" s="41">
        <v>6.16</v>
      </c>
      <c r="F84" s="29">
        <f t="shared" si="25"/>
        <v>2156</v>
      </c>
      <c r="G84" s="30">
        <v>7.27</v>
      </c>
      <c r="H84" s="29">
        <f t="shared" si="26"/>
        <v>2544.5</v>
      </c>
      <c r="I84" s="30">
        <v>6.47</v>
      </c>
      <c r="J84" s="31">
        <f t="shared" si="27"/>
        <v>2264.5</v>
      </c>
      <c r="K84" s="30"/>
      <c r="L84" s="29">
        <f t="shared" si="3"/>
        <v>0</v>
      </c>
      <c r="M84" s="29"/>
      <c r="N84" s="29">
        <f t="shared" si="4"/>
        <v>0</v>
      </c>
      <c r="O84" s="29">
        <f t="shared" si="5"/>
        <v>6.63</v>
      </c>
      <c r="P84" s="26">
        <f t="shared" si="6"/>
        <v>3</v>
      </c>
      <c r="Q84" s="26">
        <f t="shared" si="7"/>
        <v>0.5727564927611033</v>
      </c>
      <c r="R84" s="26">
        <f t="shared" si="8"/>
        <v>8.6388611276184513</v>
      </c>
      <c r="S84" s="26" t="str">
        <f t="shared" si="9"/>
        <v>ОДН</v>
      </c>
      <c r="T84" s="32">
        <f t="shared" si="10"/>
        <v>2320.5</v>
      </c>
    </row>
    <row r="85" spans="1:20" ht="27" customHeight="1">
      <c r="A85" s="42">
        <v>73</v>
      </c>
      <c r="B85" s="25" t="s">
        <v>115</v>
      </c>
      <c r="C85" s="40" t="s">
        <v>40</v>
      </c>
      <c r="D85" s="23">
        <v>12</v>
      </c>
      <c r="E85" s="41">
        <v>69.680000000000007</v>
      </c>
      <c r="F85" s="29">
        <f t="shared" si="25"/>
        <v>836.16000000000008</v>
      </c>
      <c r="G85" s="30">
        <v>82.2</v>
      </c>
      <c r="H85" s="29">
        <f t="shared" si="26"/>
        <v>986.40000000000009</v>
      </c>
      <c r="I85" s="30">
        <v>73.16</v>
      </c>
      <c r="J85" s="31">
        <f t="shared" si="27"/>
        <v>877.92</v>
      </c>
      <c r="K85" s="30"/>
      <c r="L85" s="29">
        <f t="shared" si="3"/>
        <v>0</v>
      </c>
      <c r="M85" s="29"/>
      <c r="N85" s="29">
        <f t="shared" si="4"/>
        <v>0</v>
      </c>
      <c r="O85" s="29">
        <f t="shared" si="5"/>
        <v>75.010000000000005</v>
      </c>
      <c r="P85" s="26">
        <f t="shared" si="6"/>
        <v>3</v>
      </c>
      <c r="Q85" s="26">
        <f t="shared" si="7"/>
        <v>6.4624879110138371</v>
      </c>
      <c r="R85" s="26">
        <f t="shared" si="8"/>
        <v>8.6155018144431903</v>
      </c>
      <c r="S85" s="26" t="str">
        <f t="shared" si="9"/>
        <v>ОДН</v>
      </c>
      <c r="T85" s="32">
        <f t="shared" si="10"/>
        <v>900.12000000000012</v>
      </c>
    </row>
    <row r="86" spans="1:20" ht="27" customHeight="1">
      <c r="A86" s="42">
        <v>74</v>
      </c>
      <c r="B86" s="25" t="s">
        <v>116</v>
      </c>
      <c r="C86" s="40" t="s">
        <v>84</v>
      </c>
      <c r="D86" s="23">
        <v>10</v>
      </c>
      <c r="E86" s="41">
        <v>40.32</v>
      </c>
      <c r="F86" s="29">
        <f t="shared" si="25"/>
        <v>403.2</v>
      </c>
      <c r="G86" s="30">
        <v>47.57</v>
      </c>
      <c r="H86" s="29">
        <f t="shared" si="26"/>
        <v>475.7</v>
      </c>
      <c r="I86" s="30">
        <v>42.34</v>
      </c>
      <c r="J86" s="31">
        <f t="shared" si="27"/>
        <v>423.40000000000003</v>
      </c>
      <c r="K86" s="30"/>
      <c r="L86" s="29">
        <f t="shared" si="3"/>
        <v>0</v>
      </c>
      <c r="M86" s="29"/>
      <c r="N86" s="29">
        <f t="shared" si="4"/>
        <v>0</v>
      </c>
      <c r="O86" s="29">
        <f t="shared" si="5"/>
        <v>43.41</v>
      </c>
      <c r="P86" s="26">
        <f t="shared" si="6"/>
        <v>3</v>
      </c>
      <c r="Q86" s="26">
        <f t="shared" si="7"/>
        <v>3.7415638441699746</v>
      </c>
      <c r="R86" s="26">
        <f t="shared" si="8"/>
        <v>8.6191288739230014</v>
      </c>
      <c r="S86" s="26" t="str">
        <f t="shared" si="9"/>
        <v>ОДН</v>
      </c>
      <c r="T86" s="32">
        <f t="shared" si="10"/>
        <v>434.09999999999997</v>
      </c>
    </row>
    <row r="87" spans="1:20" ht="27" customHeight="1">
      <c r="A87" s="42">
        <v>75</v>
      </c>
      <c r="B87" s="25" t="s">
        <v>117</v>
      </c>
      <c r="C87" s="40" t="s">
        <v>40</v>
      </c>
      <c r="D87" s="23">
        <v>62</v>
      </c>
      <c r="E87" s="41">
        <v>15.6</v>
      </c>
      <c r="F87" s="29">
        <f t="shared" si="25"/>
        <v>967.19999999999993</v>
      </c>
      <c r="G87" s="30">
        <v>18.399999999999999</v>
      </c>
      <c r="H87" s="29">
        <f t="shared" si="26"/>
        <v>1140.8</v>
      </c>
      <c r="I87" s="30">
        <v>16.38</v>
      </c>
      <c r="J87" s="31">
        <f t="shared" si="27"/>
        <v>1015.56</v>
      </c>
      <c r="K87" s="30"/>
      <c r="L87" s="29">
        <f t="shared" si="3"/>
        <v>0</v>
      </c>
      <c r="M87" s="29"/>
      <c r="N87" s="29">
        <f t="shared" si="4"/>
        <v>0</v>
      </c>
      <c r="O87" s="29">
        <f t="shared" si="5"/>
        <v>16.79</v>
      </c>
      <c r="P87" s="26">
        <f t="shared" si="6"/>
        <v>3</v>
      </c>
      <c r="Q87" s="26">
        <f t="shared" si="7"/>
        <v>1.4450432519478433</v>
      </c>
      <c r="R87" s="26">
        <f t="shared" si="8"/>
        <v>8.6065708871223556</v>
      </c>
      <c r="S87" s="26" t="str">
        <f t="shared" si="9"/>
        <v>ОДН</v>
      </c>
      <c r="T87" s="32">
        <f t="shared" si="10"/>
        <v>1040.98</v>
      </c>
    </row>
    <row r="88" spans="1:20" ht="27" customHeight="1">
      <c r="A88" s="42">
        <v>76</v>
      </c>
      <c r="B88" s="25" t="s">
        <v>118</v>
      </c>
      <c r="C88" s="40" t="s">
        <v>40</v>
      </c>
      <c r="D88" s="23">
        <v>10</v>
      </c>
      <c r="E88" s="41">
        <v>13.89</v>
      </c>
      <c r="F88" s="29">
        <f t="shared" si="25"/>
        <v>138.9</v>
      </c>
      <c r="G88" s="30">
        <v>16.38</v>
      </c>
      <c r="H88" s="29">
        <f t="shared" si="26"/>
        <v>163.79999999999998</v>
      </c>
      <c r="I88" s="30">
        <v>14.58</v>
      </c>
      <c r="J88" s="31">
        <f t="shared" si="27"/>
        <v>145.80000000000001</v>
      </c>
      <c r="K88" s="30"/>
      <c r="L88" s="29">
        <f t="shared" si="3"/>
        <v>0</v>
      </c>
      <c r="M88" s="29"/>
      <c r="N88" s="29">
        <f t="shared" si="4"/>
        <v>0</v>
      </c>
      <c r="O88" s="29">
        <f t="shared" si="5"/>
        <v>14.95</v>
      </c>
      <c r="P88" s="26">
        <f t="shared" si="6"/>
        <v>3</v>
      </c>
      <c r="Q88" s="26">
        <f t="shared" si="7"/>
        <v>1.2855738018488079</v>
      </c>
      <c r="R88" s="26">
        <f t="shared" si="8"/>
        <v>8.5991558652094184</v>
      </c>
      <c r="S88" s="26" t="str">
        <f t="shared" si="9"/>
        <v>ОДН</v>
      </c>
      <c r="T88" s="32">
        <f t="shared" si="10"/>
        <v>149.5</v>
      </c>
    </row>
    <row r="89" spans="1:20" ht="27" customHeight="1">
      <c r="A89" s="42">
        <v>77</v>
      </c>
      <c r="B89" s="25" t="s">
        <v>119</v>
      </c>
      <c r="C89" s="40" t="s">
        <v>58</v>
      </c>
      <c r="D89" s="23">
        <v>2</v>
      </c>
      <c r="E89" s="41">
        <v>149.94999999999999</v>
      </c>
      <c r="F89" s="29">
        <f t="shared" si="25"/>
        <v>299.89999999999998</v>
      </c>
      <c r="G89" s="30">
        <v>176.89</v>
      </c>
      <c r="H89" s="29">
        <f t="shared" si="26"/>
        <v>353.78</v>
      </c>
      <c r="I89" s="30">
        <v>157.44999999999999</v>
      </c>
      <c r="J89" s="31">
        <f t="shared" si="27"/>
        <v>314.89999999999998</v>
      </c>
      <c r="K89" s="30"/>
      <c r="L89" s="29">
        <f t="shared" si="3"/>
        <v>0</v>
      </c>
      <c r="M89" s="29"/>
      <c r="N89" s="29">
        <f t="shared" si="4"/>
        <v>0</v>
      </c>
      <c r="O89" s="29">
        <f t="shared" si="5"/>
        <v>161.43</v>
      </c>
      <c r="P89" s="26">
        <f t="shared" si="6"/>
        <v>3</v>
      </c>
      <c r="Q89" s="26">
        <f t="shared" si="7"/>
        <v>13.903999424625994</v>
      </c>
      <c r="R89" s="26">
        <f t="shared" si="8"/>
        <v>8.6130207672836487</v>
      </c>
      <c r="S89" s="26" t="str">
        <f t="shared" si="9"/>
        <v>ОДН</v>
      </c>
      <c r="T89" s="32">
        <f t="shared" si="10"/>
        <v>322.86</v>
      </c>
    </row>
    <row r="90" spans="1:20" ht="27" customHeight="1">
      <c r="A90" s="42">
        <v>78</v>
      </c>
      <c r="B90" s="25" t="s">
        <v>120</v>
      </c>
      <c r="C90" s="40" t="s">
        <v>58</v>
      </c>
      <c r="D90" s="23">
        <v>3</v>
      </c>
      <c r="E90" s="41">
        <v>40.340000000000003</v>
      </c>
      <c r="F90" s="29">
        <f t="shared" si="25"/>
        <v>121.02000000000001</v>
      </c>
      <c r="G90" s="30">
        <v>47.59</v>
      </c>
      <c r="H90" s="29">
        <f t="shared" si="26"/>
        <v>142.77000000000001</v>
      </c>
      <c r="I90" s="30">
        <v>42.36</v>
      </c>
      <c r="J90" s="31">
        <f t="shared" si="27"/>
        <v>127.08</v>
      </c>
      <c r="K90" s="30"/>
      <c r="L90" s="29">
        <f t="shared" si="3"/>
        <v>0</v>
      </c>
      <c r="M90" s="29"/>
      <c r="N90" s="29">
        <f t="shared" si="4"/>
        <v>0</v>
      </c>
      <c r="O90" s="29">
        <f t="shared" si="5"/>
        <v>43.43</v>
      </c>
      <c r="P90" s="26">
        <f t="shared" si="6"/>
        <v>3</v>
      </c>
      <c r="Q90" s="26">
        <f t="shared" si="7"/>
        <v>3.7415638441699755</v>
      </c>
      <c r="R90" s="26">
        <f t="shared" si="8"/>
        <v>8.6151596688233365</v>
      </c>
      <c r="S90" s="26" t="str">
        <f t="shared" si="9"/>
        <v>ОДН</v>
      </c>
      <c r="T90" s="32">
        <f t="shared" si="10"/>
        <v>130.29</v>
      </c>
    </row>
    <row r="91" spans="1:20" ht="27" customHeight="1">
      <c r="A91" s="42">
        <v>79</v>
      </c>
      <c r="B91" s="25" t="s">
        <v>121</v>
      </c>
      <c r="C91" s="40" t="s">
        <v>40</v>
      </c>
      <c r="D91" s="23">
        <v>14</v>
      </c>
      <c r="E91" s="41">
        <v>13.89</v>
      </c>
      <c r="F91" s="29">
        <f t="shared" si="25"/>
        <v>194.46</v>
      </c>
      <c r="G91" s="30">
        <v>16.38</v>
      </c>
      <c r="H91" s="29">
        <f t="shared" si="26"/>
        <v>229.32</v>
      </c>
      <c r="I91" s="30">
        <v>14.58</v>
      </c>
      <c r="J91" s="31">
        <f t="shared" si="27"/>
        <v>204.12</v>
      </c>
      <c r="K91" s="30"/>
      <c r="L91" s="29">
        <f t="shared" si="3"/>
        <v>0</v>
      </c>
      <c r="M91" s="29"/>
      <c r="N91" s="29">
        <f t="shared" si="4"/>
        <v>0</v>
      </c>
      <c r="O91" s="29">
        <f t="shared" si="5"/>
        <v>14.95</v>
      </c>
      <c r="P91" s="26">
        <f t="shared" si="6"/>
        <v>3</v>
      </c>
      <c r="Q91" s="26">
        <f t="shared" si="7"/>
        <v>1.2855738018488079</v>
      </c>
      <c r="R91" s="26">
        <f t="shared" si="8"/>
        <v>8.5991558652094184</v>
      </c>
      <c r="S91" s="26" t="str">
        <f t="shared" si="9"/>
        <v>ОДН</v>
      </c>
      <c r="T91" s="32">
        <f t="shared" si="10"/>
        <v>209.29999999999998</v>
      </c>
    </row>
    <row r="92" spans="1:20" ht="27" customHeight="1">
      <c r="A92" s="42">
        <v>80</v>
      </c>
      <c r="B92" s="25" t="s">
        <v>122</v>
      </c>
      <c r="C92" s="40" t="s">
        <v>40</v>
      </c>
      <c r="D92" s="23">
        <v>14</v>
      </c>
      <c r="E92" s="41">
        <v>27.57</v>
      </c>
      <c r="F92" s="29">
        <f t="shared" si="25"/>
        <v>385.98</v>
      </c>
      <c r="G92" s="30">
        <v>32.53</v>
      </c>
      <c r="H92" s="29">
        <f t="shared" si="26"/>
        <v>455.42</v>
      </c>
      <c r="I92" s="30">
        <v>28.95</v>
      </c>
      <c r="J92" s="31">
        <f t="shared" si="27"/>
        <v>405.3</v>
      </c>
      <c r="K92" s="30"/>
      <c r="L92" s="29">
        <f t="shared" si="3"/>
        <v>0</v>
      </c>
      <c r="M92" s="29"/>
      <c r="N92" s="29">
        <f t="shared" si="4"/>
        <v>0</v>
      </c>
      <c r="O92" s="29">
        <f t="shared" si="5"/>
        <v>29.68</v>
      </c>
      <c r="P92" s="26">
        <f t="shared" si="6"/>
        <v>3</v>
      </c>
      <c r="Q92" s="26">
        <f t="shared" si="7"/>
        <v>2.5600292967073646</v>
      </c>
      <c r="R92" s="26">
        <f t="shared" si="8"/>
        <v>8.6254356358064843</v>
      </c>
      <c r="S92" s="26" t="str">
        <f t="shared" si="9"/>
        <v>ОДН</v>
      </c>
      <c r="T92" s="32">
        <f t="shared" si="10"/>
        <v>415.52</v>
      </c>
    </row>
    <row r="93" spans="1:20" ht="27" customHeight="1">
      <c r="A93" s="42">
        <v>81</v>
      </c>
      <c r="B93" s="25" t="s">
        <v>123</v>
      </c>
      <c r="C93" s="40" t="s">
        <v>40</v>
      </c>
      <c r="D93" s="23">
        <v>274</v>
      </c>
      <c r="E93" s="41">
        <v>11.14</v>
      </c>
      <c r="F93" s="29">
        <f t="shared" si="25"/>
        <v>3052.36</v>
      </c>
      <c r="G93" s="30">
        <v>13.15</v>
      </c>
      <c r="H93" s="29">
        <f t="shared" si="26"/>
        <v>3603.1</v>
      </c>
      <c r="I93" s="30">
        <v>11.7</v>
      </c>
      <c r="J93" s="31">
        <f t="shared" si="27"/>
        <v>3205.7999999999997</v>
      </c>
      <c r="K93" s="30"/>
      <c r="L93" s="29">
        <f t="shared" si="3"/>
        <v>0</v>
      </c>
      <c r="M93" s="29"/>
      <c r="N93" s="29">
        <f t="shared" si="4"/>
        <v>0</v>
      </c>
      <c r="O93" s="29">
        <f t="shared" si="5"/>
        <v>12</v>
      </c>
      <c r="P93" s="26">
        <f t="shared" si="6"/>
        <v>3</v>
      </c>
      <c r="Q93" s="26">
        <f t="shared" si="7"/>
        <v>1.0373282990451962</v>
      </c>
      <c r="R93" s="26">
        <f t="shared" si="8"/>
        <v>8.6444024920433016</v>
      </c>
      <c r="S93" s="26" t="str">
        <f t="shared" si="9"/>
        <v>ОДН</v>
      </c>
      <c r="T93" s="32">
        <f t="shared" si="10"/>
        <v>3288</v>
      </c>
    </row>
    <row r="94" spans="1:20" ht="27" customHeight="1">
      <c r="A94" s="42">
        <v>82</v>
      </c>
      <c r="B94" s="25" t="s">
        <v>124</v>
      </c>
      <c r="C94" s="40" t="s">
        <v>58</v>
      </c>
      <c r="D94" s="23">
        <v>4</v>
      </c>
      <c r="E94" s="41">
        <v>65.459999999999994</v>
      </c>
      <c r="F94" s="29">
        <f t="shared" si="25"/>
        <v>261.83999999999997</v>
      </c>
      <c r="G94" s="30">
        <v>77.22</v>
      </c>
      <c r="H94" s="29">
        <f t="shared" si="26"/>
        <v>308.88</v>
      </c>
      <c r="I94" s="30">
        <v>68.73</v>
      </c>
      <c r="J94" s="31">
        <f t="shared" si="27"/>
        <v>274.92</v>
      </c>
      <c r="K94" s="30"/>
      <c r="L94" s="29">
        <f t="shared" si="3"/>
        <v>0</v>
      </c>
      <c r="M94" s="29"/>
      <c r="N94" s="29">
        <f t="shared" si="4"/>
        <v>0</v>
      </c>
      <c r="O94" s="29">
        <f t="shared" si="5"/>
        <v>70.47</v>
      </c>
      <c r="P94" s="26">
        <f t="shared" si="6"/>
        <v>3</v>
      </c>
      <c r="Q94" s="26">
        <f t="shared" si="7"/>
        <v>6.0700164744422249</v>
      </c>
      <c r="R94" s="26">
        <f t="shared" si="8"/>
        <v>8.6136178153004472</v>
      </c>
      <c r="S94" s="26" t="str">
        <f t="shared" si="9"/>
        <v>ОДН</v>
      </c>
      <c r="T94" s="32">
        <f t="shared" si="10"/>
        <v>281.88</v>
      </c>
    </row>
    <row r="95" spans="1:20" ht="27" customHeight="1">
      <c r="A95" s="42">
        <v>83</v>
      </c>
      <c r="B95" s="25" t="s">
        <v>125</v>
      </c>
      <c r="C95" s="40" t="s">
        <v>84</v>
      </c>
      <c r="D95" s="23">
        <v>40</v>
      </c>
      <c r="E95" s="41">
        <v>7.1</v>
      </c>
      <c r="F95" s="29">
        <f t="shared" si="25"/>
        <v>284</v>
      </c>
      <c r="G95" s="30">
        <v>8.3800000000000008</v>
      </c>
      <c r="H95" s="29">
        <f t="shared" si="26"/>
        <v>335.20000000000005</v>
      </c>
      <c r="I95" s="30">
        <v>7.46</v>
      </c>
      <c r="J95" s="31">
        <f t="shared" si="27"/>
        <v>298.39999999999998</v>
      </c>
      <c r="K95" s="30"/>
      <c r="L95" s="29">
        <f t="shared" si="3"/>
        <v>0</v>
      </c>
      <c r="M95" s="29"/>
      <c r="N95" s="29">
        <f t="shared" si="4"/>
        <v>0</v>
      </c>
      <c r="O95" s="29">
        <f t="shared" si="5"/>
        <v>7.65</v>
      </c>
      <c r="P95" s="26">
        <f t="shared" si="6"/>
        <v>3</v>
      </c>
      <c r="Q95" s="26">
        <f t="shared" si="7"/>
        <v>0.66011362658257611</v>
      </c>
      <c r="R95" s="26">
        <f t="shared" si="8"/>
        <v>8.6289362951970734</v>
      </c>
      <c r="S95" s="26" t="str">
        <f t="shared" si="9"/>
        <v>ОДН</v>
      </c>
      <c r="T95" s="32">
        <f t="shared" si="10"/>
        <v>306</v>
      </c>
    </row>
    <row r="96" spans="1:20" ht="27" customHeight="1">
      <c r="A96" s="42">
        <v>84</v>
      </c>
      <c r="B96" s="25" t="s">
        <v>126</v>
      </c>
      <c r="C96" s="40" t="s">
        <v>84</v>
      </c>
      <c r="D96" s="23">
        <v>90</v>
      </c>
      <c r="E96" s="41">
        <v>16.88</v>
      </c>
      <c r="F96" s="29">
        <f t="shared" si="25"/>
        <v>1519.1999999999998</v>
      </c>
      <c r="G96" s="30">
        <v>19.91</v>
      </c>
      <c r="H96" s="29">
        <f t="shared" si="26"/>
        <v>1791.9</v>
      </c>
      <c r="I96" s="30">
        <v>17.72</v>
      </c>
      <c r="J96" s="31">
        <f t="shared" si="27"/>
        <v>1594.8</v>
      </c>
      <c r="K96" s="30"/>
      <c r="L96" s="29">
        <f t="shared" si="3"/>
        <v>0</v>
      </c>
      <c r="M96" s="29"/>
      <c r="N96" s="29">
        <f t="shared" si="4"/>
        <v>0</v>
      </c>
      <c r="O96" s="29">
        <f t="shared" si="5"/>
        <v>18.170000000000002</v>
      </c>
      <c r="P96" s="26">
        <f t="shared" si="6"/>
        <v>3</v>
      </c>
      <c r="Q96" s="26">
        <f t="shared" si="7"/>
        <v>1.5643209389380435</v>
      </c>
      <c r="R96" s="26">
        <f t="shared" si="8"/>
        <v>8.6093612489710694</v>
      </c>
      <c r="S96" s="26" t="str">
        <f t="shared" si="9"/>
        <v>ОДН</v>
      </c>
      <c r="T96" s="32">
        <f t="shared" si="10"/>
        <v>1635.3000000000002</v>
      </c>
    </row>
    <row r="97" spans="1:20" ht="27" customHeight="1">
      <c r="A97" s="42">
        <v>85</v>
      </c>
      <c r="B97" s="25" t="s">
        <v>127</v>
      </c>
      <c r="C97" s="40" t="s">
        <v>84</v>
      </c>
      <c r="D97" s="23">
        <v>35</v>
      </c>
      <c r="E97" s="41">
        <v>17.86</v>
      </c>
      <c r="F97" s="29">
        <f t="shared" si="25"/>
        <v>625.1</v>
      </c>
      <c r="G97" s="30">
        <v>21.07</v>
      </c>
      <c r="H97" s="29">
        <f t="shared" si="26"/>
        <v>737.45</v>
      </c>
      <c r="I97" s="30">
        <v>18.75</v>
      </c>
      <c r="J97" s="31">
        <f t="shared" si="27"/>
        <v>656.25</v>
      </c>
      <c r="K97" s="30"/>
      <c r="L97" s="29">
        <f t="shared" si="3"/>
        <v>0</v>
      </c>
      <c r="M97" s="29"/>
      <c r="N97" s="29">
        <f t="shared" si="4"/>
        <v>0</v>
      </c>
      <c r="O97" s="29">
        <f t="shared" si="5"/>
        <v>19.23</v>
      </c>
      <c r="P97" s="26">
        <f t="shared" si="6"/>
        <v>3</v>
      </c>
      <c r="Q97" s="26">
        <f t="shared" si="7"/>
        <v>1.6572416842452404</v>
      </c>
      <c r="R97" s="26">
        <f t="shared" si="8"/>
        <v>8.6180014781343761</v>
      </c>
      <c r="S97" s="26" t="str">
        <f t="shared" si="9"/>
        <v>ОДН</v>
      </c>
      <c r="T97" s="32">
        <f t="shared" si="10"/>
        <v>673.05000000000007</v>
      </c>
    </row>
    <row r="98" spans="1:20" ht="27" customHeight="1">
      <c r="A98" s="42">
        <v>86</v>
      </c>
      <c r="B98" s="25" t="s">
        <v>128</v>
      </c>
      <c r="C98" s="40" t="s">
        <v>84</v>
      </c>
      <c r="D98" s="23">
        <v>15</v>
      </c>
      <c r="E98" s="41">
        <v>45.71</v>
      </c>
      <c r="F98" s="29">
        <f t="shared" si="25"/>
        <v>685.65</v>
      </c>
      <c r="G98" s="30">
        <v>53.93</v>
      </c>
      <c r="H98" s="29">
        <f t="shared" si="26"/>
        <v>808.95</v>
      </c>
      <c r="I98" s="30">
        <v>48</v>
      </c>
      <c r="J98" s="31">
        <f t="shared" si="27"/>
        <v>720</v>
      </c>
      <c r="K98" s="30"/>
      <c r="L98" s="29">
        <f t="shared" si="3"/>
        <v>0</v>
      </c>
      <c r="M98" s="29"/>
      <c r="N98" s="29">
        <f t="shared" si="4"/>
        <v>0</v>
      </c>
      <c r="O98" s="29">
        <f t="shared" si="5"/>
        <v>49.21</v>
      </c>
      <c r="P98" s="26">
        <f t="shared" si="6"/>
        <v>3</v>
      </c>
      <c r="Q98" s="26">
        <f t="shared" si="7"/>
        <v>4.2421987223608459</v>
      </c>
      <c r="R98" s="26">
        <f t="shared" si="8"/>
        <v>8.6206029716741437</v>
      </c>
      <c r="S98" s="26" t="str">
        <f t="shared" si="9"/>
        <v>ОДН</v>
      </c>
      <c r="T98" s="32">
        <f t="shared" si="10"/>
        <v>738.15</v>
      </c>
    </row>
    <row r="99" spans="1:20" ht="27" customHeight="1">
      <c r="A99" s="42">
        <v>87</v>
      </c>
      <c r="B99" s="25" t="s">
        <v>129</v>
      </c>
      <c r="C99" s="40" t="s">
        <v>40</v>
      </c>
      <c r="D99" s="23">
        <v>18</v>
      </c>
      <c r="E99" s="41">
        <v>91.09</v>
      </c>
      <c r="F99" s="29">
        <f t="shared" si="25"/>
        <v>1639.6200000000001</v>
      </c>
      <c r="G99" s="30">
        <v>107.45</v>
      </c>
      <c r="H99" s="29">
        <f t="shared" si="26"/>
        <v>1934.1000000000001</v>
      </c>
      <c r="I99" s="30">
        <v>95.64</v>
      </c>
      <c r="J99" s="31">
        <f t="shared" si="27"/>
        <v>1721.52</v>
      </c>
      <c r="K99" s="30"/>
      <c r="L99" s="29">
        <f t="shared" si="3"/>
        <v>0</v>
      </c>
      <c r="M99" s="29"/>
      <c r="N99" s="29">
        <f t="shared" si="4"/>
        <v>0</v>
      </c>
      <c r="O99" s="29">
        <f t="shared" si="5"/>
        <v>98.06</v>
      </c>
      <c r="P99" s="26">
        <f t="shared" si="6"/>
        <v>3</v>
      </c>
      <c r="Q99" s="26">
        <f t="shared" si="7"/>
        <v>8.4442110347859014</v>
      </c>
      <c r="R99" s="26">
        <f t="shared" si="8"/>
        <v>8.6112696663123618</v>
      </c>
      <c r="S99" s="26" t="str">
        <f t="shared" si="9"/>
        <v>ОДН</v>
      </c>
      <c r="T99" s="32">
        <f t="shared" si="10"/>
        <v>1765.08</v>
      </c>
    </row>
    <row r="100" spans="1:20" ht="27" customHeight="1">
      <c r="A100" s="42">
        <v>88</v>
      </c>
      <c r="B100" s="25" t="s">
        <v>130</v>
      </c>
      <c r="C100" s="40" t="s">
        <v>40</v>
      </c>
      <c r="D100" s="23">
        <v>10</v>
      </c>
      <c r="E100" s="41">
        <v>17.07</v>
      </c>
      <c r="F100" s="29">
        <f t="shared" si="25"/>
        <v>170.7</v>
      </c>
      <c r="G100" s="30">
        <v>20.14</v>
      </c>
      <c r="H100" s="29">
        <f t="shared" si="26"/>
        <v>201.4</v>
      </c>
      <c r="I100" s="30">
        <v>17.920000000000002</v>
      </c>
      <c r="J100" s="31">
        <f t="shared" si="27"/>
        <v>179.20000000000002</v>
      </c>
      <c r="K100" s="30"/>
      <c r="L100" s="29">
        <f t="shared" si="3"/>
        <v>0</v>
      </c>
      <c r="M100" s="29"/>
      <c r="N100" s="29">
        <f t="shared" si="4"/>
        <v>0</v>
      </c>
      <c r="O100" s="29">
        <f t="shared" si="5"/>
        <v>18.38</v>
      </c>
      <c r="P100" s="26">
        <f t="shared" si="6"/>
        <v>3</v>
      </c>
      <c r="Q100" s="26">
        <f t="shared" si="7"/>
        <v>1.5851340637308884</v>
      </c>
      <c r="R100" s="26">
        <f t="shared" si="8"/>
        <v>8.6242332085467268</v>
      </c>
      <c r="S100" s="26" t="str">
        <f t="shared" si="9"/>
        <v>ОДН</v>
      </c>
      <c r="T100" s="32">
        <f t="shared" si="10"/>
        <v>183.79999999999998</v>
      </c>
    </row>
    <row r="101" spans="1:20" ht="27" customHeight="1">
      <c r="A101" s="42">
        <v>89</v>
      </c>
      <c r="B101" s="25" t="s">
        <v>131</v>
      </c>
      <c r="C101" s="40" t="s">
        <v>40</v>
      </c>
      <c r="D101" s="23">
        <v>110</v>
      </c>
      <c r="E101" s="41">
        <v>4.21</v>
      </c>
      <c r="F101" s="29">
        <f t="shared" si="25"/>
        <v>463.1</v>
      </c>
      <c r="G101" s="30">
        <v>4.96</v>
      </c>
      <c r="H101" s="29">
        <f t="shared" si="26"/>
        <v>545.6</v>
      </c>
      <c r="I101" s="30">
        <v>4.42</v>
      </c>
      <c r="J101" s="31">
        <f t="shared" si="27"/>
        <v>486.2</v>
      </c>
      <c r="K101" s="30"/>
      <c r="L101" s="29">
        <f t="shared" si="3"/>
        <v>0</v>
      </c>
      <c r="M101" s="29"/>
      <c r="N101" s="29">
        <f t="shared" si="4"/>
        <v>0</v>
      </c>
      <c r="O101" s="29">
        <f t="shared" si="5"/>
        <v>4.53</v>
      </c>
      <c r="P101" s="26">
        <f t="shared" si="6"/>
        <v>3</v>
      </c>
      <c r="Q101" s="26">
        <f t="shared" si="7"/>
        <v>0.38691084244306206</v>
      </c>
      <c r="R101" s="26">
        <f t="shared" si="8"/>
        <v>8.541078199626094</v>
      </c>
      <c r="S101" s="26" t="str">
        <f t="shared" si="9"/>
        <v>ОДН</v>
      </c>
      <c r="T101" s="32">
        <f t="shared" si="10"/>
        <v>498.3</v>
      </c>
    </row>
    <row r="102" spans="1:20" ht="27" customHeight="1">
      <c r="A102" s="42">
        <v>90</v>
      </c>
      <c r="B102" s="25" t="s">
        <v>132</v>
      </c>
      <c r="C102" s="40" t="s">
        <v>40</v>
      </c>
      <c r="D102" s="23">
        <v>34</v>
      </c>
      <c r="E102" s="41">
        <v>44.46</v>
      </c>
      <c r="F102" s="29">
        <f t="shared" si="25"/>
        <v>1511.64</v>
      </c>
      <c r="G102" s="30">
        <v>52.44</v>
      </c>
      <c r="H102" s="29">
        <f t="shared" si="26"/>
        <v>1782.96</v>
      </c>
      <c r="I102" s="30">
        <v>46.68</v>
      </c>
      <c r="J102" s="31">
        <f t="shared" si="27"/>
        <v>1587.12</v>
      </c>
      <c r="K102" s="30"/>
      <c r="L102" s="29">
        <f t="shared" si="3"/>
        <v>0</v>
      </c>
      <c r="M102" s="29"/>
      <c r="N102" s="29">
        <f t="shared" si="4"/>
        <v>0</v>
      </c>
      <c r="O102" s="29">
        <f t="shared" si="5"/>
        <v>47.86</v>
      </c>
      <c r="P102" s="26">
        <f t="shared" si="6"/>
        <v>3</v>
      </c>
      <c r="Q102" s="26">
        <f t="shared" si="7"/>
        <v>4.1187862289757149</v>
      </c>
      <c r="R102" s="26">
        <f t="shared" si="8"/>
        <v>8.6059052005342966</v>
      </c>
      <c r="S102" s="26" t="str">
        <f t="shared" si="9"/>
        <v>ОДН</v>
      </c>
      <c r="T102" s="32">
        <f t="shared" si="10"/>
        <v>1627.24</v>
      </c>
    </row>
    <row r="103" spans="1:20" ht="27" customHeight="1">
      <c r="A103" s="42">
        <v>91</v>
      </c>
      <c r="B103" s="25" t="s">
        <v>133</v>
      </c>
      <c r="C103" s="40" t="s">
        <v>40</v>
      </c>
      <c r="D103" s="23">
        <v>38</v>
      </c>
      <c r="E103" s="41">
        <v>82.82</v>
      </c>
      <c r="F103" s="29">
        <f t="shared" si="25"/>
        <v>3147.16</v>
      </c>
      <c r="G103" s="30">
        <v>97.7</v>
      </c>
      <c r="H103" s="29">
        <f t="shared" si="26"/>
        <v>3712.6</v>
      </c>
      <c r="I103" s="30">
        <v>86.96</v>
      </c>
      <c r="J103" s="31">
        <f t="shared" si="27"/>
        <v>3304.4799999999996</v>
      </c>
      <c r="K103" s="30"/>
      <c r="L103" s="29">
        <f t="shared" si="3"/>
        <v>0</v>
      </c>
      <c r="M103" s="29"/>
      <c r="N103" s="29">
        <f t="shared" si="4"/>
        <v>0</v>
      </c>
      <c r="O103" s="29">
        <f t="shared" si="5"/>
        <v>89.16</v>
      </c>
      <c r="P103" s="26">
        <f t="shared" si="6"/>
        <v>3</v>
      </c>
      <c r="Q103" s="26">
        <f t="shared" si="7"/>
        <v>7.6800781246026446</v>
      </c>
      <c r="R103" s="26">
        <f t="shared" si="8"/>
        <v>8.6138157521339664</v>
      </c>
      <c r="S103" s="26" t="str">
        <f t="shared" si="9"/>
        <v>ОДН</v>
      </c>
      <c r="T103" s="32">
        <f t="shared" si="10"/>
        <v>3388.08</v>
      </c>
    </row>
    <row r="104" spans="1:20" ht="27" customHeight="1">
      <c r="A104" s="42">
        <v>92</v>
      </c>
      <c r="B104" s="25" t="s">
        <v>134</v>
      </c>
      <c r="C104" s="40" t="s">
        <v>40</v>
      </c>
      <c r="D104" s="23">
        <v>27</v>
      </c>
      <c r="E104" s="41">
        <v>12.8</v>
      </c>
      <c r="F104" s="29">
        <f t="shared" si="25"/>
        <v>345.6</v>
      </c>
      <c r="G104" s="30">
        <v>15.1</v>
      </c>
      <c r="H104" s="29">
        <f t="shared" si="26"/>
        <v>407.7</v>
      </c>
      <c r="I104" s="30">
        <v>13.44</v>
      </c>
      <c r="J104" s="31">
        <f t="shared" si="27"/>
        <v>362.88</v>
      </c>
      <c r="K104" s="30"/>
      <c r="L104" s="29">
        <f t="shared" si="3"/>
        <v>0</v>
      </c>
      <c r="M104" s="29"/>
      <c r="N104" s="29">
        <f t="shared" si="4"/>
        <v>0</v>
      </c>
      <c r="O104" s="29">
        <f t="shared" si="5"/>
        <v>13.78</v>
      </c>
      <c r="P104" s="26">
        <f t="shared" si="6"/>
        <v>3</v>
      </c>
      <c r="Q104" s="26">
        <f t="shared" si="7"/>
        <v>1.1870973001401355</v>
      </c>
      <c r="R104" s="26">
        <f t="shared" si="8"/>
        <v>8.6146393333826961</v>
      </c>
      <c r="S104" s="26" t="str">
        <f t="shared" si="9"/>
        <v>ОДН</v>
      </c>
      <c r="T104" s="32">
        <f t="shared" si="10"/>
        <v>372.06</v>
      </c>
    </row>
    <row r="105" spans="1:20" ht="27" customHeight="1">
      <c r="A105" s="42">
        <v>93</v>
      </c>
      <c r="B105" s="25" t="s">
        <v>135</v>
      </c>
      <c r="C105" s="40" t="s">
        <v>40</v>
      </c>
      <c r="D105" s="23">
        <v>5</v>
      </c>
      <c r="E105" s="41">
        <v>19.2</v>
      </c>
      <c r="F105" s="29">
        <f t="shared" si="25"/>
        <v>96</v>
      </c>
      <c r="G105" s="30">
        <v>22.65</v>
      </c>
      <c r="H105" s="29">
        <f t="shared" si="26"/>
        <v>113.25</v>
      </c>
      <c r="I105" s="30">
        <v>20.16</v>
      </c>
      <c r="J105" s="31">
        <f t="shared" si="27"/>
        <v>100.8</v>
      </c>
      <c r="K105" s="30"/>
      <c r="L105" s="29">
        <f t="shared" si="3"/>
        <v>0</v>
      </c>
      <c r="M105" s="29"/>
      <c r="N105" s="29">
        <f t="shared" si="4"/>
        <v>0</v>
      </c>
      <c r="O105" s="29">
        <f t="shared" si="5"/>
        <v>20.67</v>
      </c>
      <c r="P105" s="26">
        <f t="shared" si="6"/>
        <v>3</v>
      </c>
      <c r="Q105" s="26">
        <f t="shared" si="7"/>
        <v>1.7806459502102032</v>
      </c>
      <c r="R105" s="26">
        <f t="shared" si="8"/>
        <v>8.6146393333826961</v>
      </c>
      <c r="S105" s="26" t="str">
        <f t="shared" si="9"/>
        <v>ОДН</v>
      </c>
      <c r="T105" s="32">
        <f t="shared" si="10"/>
        <v>103.35000000000001</v>
      </c>
    </row>
    <row r="106" spans="1:20" ht="27" customHeight="1">
      <c r="A106" s="42">
        <v>94</v>
      </c>
      <c r="B106" s="25" t="s">
        <v>136</v>
      </c>
      <c r="C106" s="40" t="s">
        <v>40</v>
      </c>
      <c r="D106" s="23">
        <v>5</v>
      </c>
      <c r="E106" s="41">
        <v>42.99</v>
      </c>
      <c r="F106" s="29">
        <f t="shared" si="25"/>
        <v>214.95000000000002</v>
      </c>
      <c r="G106" s="30">
        <v>50.72</v>
      </c>
      <c r="H106" s="29">
        <f t="shared" si="26"/>
        <v>253.6</v>
      </c>
      <c r="I106" s="30">
        <v>45.14</v>
      </c>
      <c r="J106" s="31">
        <f t="shared" si="27"/>
        <v>225.7</v>
      </c>
      <c r="K106" s="30"/>
      <c r="L106" s="29">
        <f t="shared" si="3"/>
        <v>0</v>
      </c>
      <c r="M106" s="29"/>
      <c r="N106" s="29">
        <f t="shared" si="4"/>
        <v>0</v>
      </c>
      <c r="O106" s="29">
        <f t="shared" si="5"/>
        <v>46.28</v>
      </c>
      <c r="P106" s="26">
        <f t="shared" si="6"/>
        <v>3</v>
      </c>
      <c r="Q106" s="26">
        <f t="shared" si="7"/>
        <v>3.9898182916017602</v>
      </c>
      <c r="R106" s="26">
        <f t="shared" si="8"/>
        <v>8.6210421166848761</v>
      </c>
      <c r="S106" s="26" t="str">
        <f t="shared" si="9"/>
        <v>ОДН</v>
      </c>
      <c r="T106" s="32">
        <f t="shared" si="10"/>
        <v>231.4</v>
      </c>
    </row>
    <row r="107" spans="1:20" ht="27" customHeight="1">
      <c r="A107" s="42">
        <v>95</v>
      </c>
      <c r="B107" s="25" t="s">
        <v>137</v>
      </c>
      <c r="C107" s="40" t="s">
        <v>40</v>
      </c>
      <c r="D107" s="23">
        <v>16</v>
      </c>
      <c r="E107" s="41">
        <v>4.4800000000000004</v>
      </c>
      <c r="F107" s="29">
        <f t="shared" si="25"/>
        <v>71.680000000000007</v>
      </c>
      <c r="G107" s="30">
        <v>5.29</v>
      </c>
      <c r="H107" s="29">
        <f t="shared" si="26"/>
        <v>84.64</v>
      </c>
      <c r="I107" s="30">
        <v>4.7</v>
      </c>
      <c r="J107" s="31">
        <f t="shared" si="27"/>
        <v>75.2</v>
      </c>
      <c r="K107" s="30"/>
      <c r="L107" s="29">
        <f t="shared" si="3"/>
        <v>0</v>
      </c>
      <c r="M107" s="29"/>
      <c r="N107" s="29">
        <f t="shared" si="4"/>
        <v>0</v>
      </c>
      <c r="O107" s="29">
        <f t="shared" si="5"/>
        <v>4.82</v>
      </c>
      <c r="P107" s="26">
        <f t="shared" si="6"/>
        <v>3</v>
      </c>
      <c r="Q107" s="26">
        <f t="shared" si="7"/>
        <v>0.41886752082251477</v>
      </c>
      <c r="R107" s="26">
        <f t="shared" si="8"/>
        <v>8.6901975274380643</v>
      </c>
      <c r="S107" s="26" t="str">
        <f t="shared" si="9"/>
        <v>ОДН</v>
      </c>
      <c r="T107" s="32">
        <f t="shared" si="10"/>
        <v>77.12</v>
      </c>
    </row>
    <row r="108" spans="1:20" ht="27" customHeight="1">
      <c r="A108" s="42">
        <v>96</v>
      </c>
      <c r="B108" s="25" t="s">
        <v>138</v>
      </c>
      <c r="C108" s="40" t="s">
        <v>40</v>
      </c>
      <c r="D108" s="23">
        <v>16</v>
      </c>
      <c r="E108" s="41">
        <v>6.22</v>
      </c>
      <c r="F108" s="29">
        <f t="shared" si="25"/>
        <v>99.52</v>
      </c>
      <c r="G108" s="30">
        <v>7.34</v>
      </c>
      <c r="H108" s="29">
        <f t="shared" si="26"/>
        <v>117.44</v>
      </c>
      <c r="I108" s="30">
        <v>6.53</v>
      </c>
      <c r="J108" s="31">
        <f t="shared" si="27"/>
        <v>104.48</v>
      </c>
      <c r="K108" s="30"/>
      <c r="L108" s="29">
        <f t="shared" si="3"/>
        <v>0</v>
      </c>
      <c r="M108" s="29"/>
      <c r="N108" s="29">
        <f t="shared" si="4"/>
        <v>0</v>
      </c>
      <c r="O108" s="29">
        <f t="shared" si="5"/>
        <v>6.7</v>
      </c>
      <c r="P108" s="26">
        <f t="shared" si="6"/>
        <v>3</v>
      </c>
      <c r="Q108" s="26">
        <f t="shared" si="7"/>
        <v>0.57831652233011632</v>
      </c>
      <c r="R108" s="26">
        <f t="shared" si="8"/>
        <v>8.6315898855241233</v>
      </c>
      <c r="S108" s="26" t="str">
        <f t="shared" si="9"/>
        <v>ОДН</v>
      </c>
      <c r="T108" s="32">
        <f t="shared" si="10"/>
        <v>107.2</v>
      </c>
    </row>
    <row r="109" spans="1:20" ht="27" customHeight="1">
      <c r="A109" s="42">
        <v>97</v>
      </c>
      <c r="B109" s="25" t="s">
        <v>139</v>
      </c>
      <c r="C109" s="40" t="s">
        <v>40</v>
      </c>
      <c r="D109" s="23">
        <v>18</v>
      </c>
      <c r="E109" s="41">
        <v>5.78</v>
      </c>
      <c r="F109" s="29">
        <f t="shared" ref="F109:F118" si="28">E109*D109</f>
        <v>104.04</v>
      </c>
      <c r="G109" s="30">
        <v>6.82</v>
      </c>
      <c r="H109" s="29">
        <f t="shared" ref="H109:H118" si="29">G109*D109</f>
        <v>122.76</v>
      </c>
      <c r="I109" s="30">
        <v>6.07</v>
      </c>
      <c r="J109" s="31">
        <f t="shared" ref="J109:J118" si="30">I109*D109</f>
        <v>109.26</v>
      </c>
      <c r="K109" s="30"/>
      <c r="L109" s="29">
        <f t="shared" si="3"/>
        <v>0</v>
      </c>
      <c r="M109" s="29"/>
      <c r="N109" s="29">
        <f t="shared" si="4"/>
        <v>0</v>
      </c>
      <c r="O109" s="29">
        <f t="shared" si="5"/>
        <v>6.22</v>
      </c>
      <c r="P109" s="26">
        <f t="shared" si="6"/>
        <v>3</v>
      </c>
      <c r="Q109" s="26">
        <f t="shared" si="7"/>
        <v>0.53670289732774878</v>
      </c>
      <c r="R109" s="26">
        <f t="shared" si="8"/>
        <v>8.6286639441760258</v>
      </c>
      <c r="S109" s="26" t="str">
        <f t="shared" si="9"/>
        <v>ОДН</v>
      </c>
      <c r="T109" s="32">
        <f t="shared" si="10"/>
        <v>111.96</v>
      </c>
    </row>
    <row r="110" spans="1:20" ht="27" customHeight="1">
      <c r="A110" s="42">
        <v>98</v>
      </c>
      <c r="B110" s="25" t="s">
        <v>140</v>
      </c>
      <c r="C110" s="40" t="s">
        <v>84</v>
      </c>
      <c r="D110" s="23">
        <v>40</v>
      </c>
      <c r="E110" s="41">
        <v>118.4</v>
      </c>
      <c r="F110" s="29">
        <f t="shared" si="28"/>
        <v>4736</v>
      </c>
      <c r="G110" s="30">
        <v>139.68</v>
      </c>
      <c r="H110" s="29">
        <f t="shared" si="29"/>
        <v>5587.2000000000007</v>
      </c>
      <c r="I110" s="30">
        <v>124.32</v>
      </c>
      <c r="J110" s="31">
        <f t="shared" si="30"/>
        <v>4972.7999999999993</v>
      </c>
      <c r="K110" s="30"/>
      <c r="L110" s="29">
        <f t="shared" si="3"/>
        <v>0</v>
      </c>
      <c r="M110" s="29"/>
      <c r="N110" s="29">
        <f t="shared" si="4"/>
        <v>0</v>
      </c>
      <c r="O110" s="29">
        <f t="shared" si="5"/>
        <v>127.47</v>
      </c>
      <c r="P110" s="26">
        <f t="shared" si="6"/>
        <v>3</v>
      </c>
      <c r="Q110" s="26">
        <f t="shared" si="7"/>
        <v>10.983430702653887</v>
      </c>
      <c r="R110" s="26">
        <f t="shared" si="8"/>
        <v>8.6164828607938233</v>
      </c>
      <c r="S110" s="26" t="str">
        <f t="shared" si="9"/>
        <v>ОДН</v>
      </c>
      <c r="T110" s="32">
        <f t="shared" si="10"/>
        <v>5098.8</v>
      </c>
    </row>
    <row r="111" spans="1:20" ht="27" customHeight="1">
      <c r="A111" s="42">
        <v>99</v>
      </c>
      <c r="B111" s="25" t="s">
        <v>141</v>
      </c>
      <c r="C111" s="40" t="s">
        <v>84</v>
      </c>
      <c r="D111" s="23">
        <v>2</v>
      </c>
      <c r="E111" s="41">
        <v>316.67</v>
      </c>
      <c r="F111" s="29">
        <f t="shared" si="28"/>
        <v>633.34</v>
      </c>
      <c r="G111" s="30">
        <v>373.57</v>
      </c>
      <c r="H111" s="29">
        <f t="shared" si="29"/>
        <v>747.14</v>
      </c>
      <c r="I111" s="30">
        <v>332.5</v>
      </c>
      <c r="J111" s="31">
        <f t="shared" si="30"/>
        <v>665</v>
      </c>
      <c r="K111" s="30"/>
      <c r="L111" s="29">
        <f t="shared" si="3"/>
        <v>0</v>
      </c>
      <c r="M111" s="29"/>
      <c r="N111" s="29">
        <f t="shared" si="4"/>
        <v>0</v>
      </c>
      <c r="O111" s="29">
        <f t="shared" si="5"/>
        <v>340.91</v>
      </c>
      <c r="P111" s="26">
        <f t="shared" si="6"/>
        <v>3</v>
      </c>
      <c r="Q111" s="26">
        <f t="shared" si="7"/>
        <v>29.368191125774146</v>
      </c>
      <c r="R111" s="26">
        <f t="shared" si="8"/>
        <v>8.6146464245032828</v>
      </c>
      <c r="S111" s="26" t="str">
        <f t="shared" si="9"/>
        <v>ОДН</v>
      </c>
      <c r="T111" s="32">
        <f t="shared" si="10"/>
        <v>681.82</v>
      </c>
    </row>
    <row r="112" spans="1:20" ht="27" customHeight="1">
      <c r="A112" s="42">
        <v>100</v>
      </c>
      <c r="B112" s="25" t="s">
        <v>142</v>
      </c>
      <c r="C112" s="40" t="s">
        <v>58</v>
      </c>
      <c r="D112" s="23">
        <v>8</v>
      </c>
      <c r="E112" s="41">
        <v>82.82</v>
      </c>
      <c r="F112" s="29">
        <f t="shared" si="28"/>
        <v>662.56</v>
      </c>
      <c r="G112" s="30">
        <v>97.7</v>
      </c>
      <c r="H112" s="29">
        <f t="shared" si="29"/>
        <v>781.6</v>
      </c>
      <c r="I112" s="30">
        <v>86.96</v>
      </c>
      <c r="J112" s="31">
        <f t="shared" si="30"/>
        <v>695.68</v>
      </c>
      <c r="K112" s="30"/>
      <c r="L112" s="29">
        <f t="shared" si="3"/>
        <v>0</v>
      </c>
      <c r="M112" s="29"/>
      <c r="N112" s="29">
        <f t="shared" si="4"/>
        <v>0</v>
      </c>
      <c r="O112" s="29">
        <f t="shared" si="5"/>
        <v>89.16</v>
      </c>
      <c r="P112" s="26">
        <f t="shared" si="6"/>
        <v>3</v>
      </c>
      <c r="Q112" s="26">
        <f t="shared" si="7"/>
        <v>7.6800781246026446</v>
      </c>
      <c r="R112" s="26">
        <f t="shared" si="8"/>
        <v>8.6138157521339664</v>
      </c>
      <c r="S112" s="26" t="str">
        <f t="shared" si="9"/>
        <v>ОДН</v>
      </c>
      <c r="T112" s="32">
        <f t="shared" si="10"/>
        <v>713.28</v>
      </c>
    </row>
    <row r="113" spans="1:20" ht="27" customHeight="1">
      <c r="A113" s="42">
        <v>101</v>
      </c>
      <c r="B113" s="25" t="s">
        <v>143</v>
      </c>
      <c r="C113" s="40" t="s">
        <v>58</v>
      </c>
      <c r="D113" s="23">
        <v>5</v>
      </c>
      <c r="E113" s="41">
        <v>127.42</v>
      </c>
      <c r="F113" s="29">
        <f t="shared" si="28"/>
        <v>637.1</v>
      </c>
      <c r="G113" s="30">
        <v>150.31</v>
      </c>
      <c r="H113" s="29">
        <f t="shared" si="29"/>
        <v>751.55</v>
      </c>
      <c r="I113" s="30">
        <v>133.79</v>
      </c>
      <c r="J113" s="31">
        <f t="shared" si="30"/>
        <v>668.94999999999993</v>
      </c>
      <c r="K113" s="30"/>
      <c r="L113" s="29">
        <f t="shared" si="3"/>
        <v>0</v>
      </c>
      <c r="M113" s="29"/>
      <c r="N113" s="29">
        <f t="shared" si="4"/>
        <v>0</v>
      </c>
      <c r="O113" s="29">
        <f t="shared" si="5"/>
        <v>137.16999999999999</v>
      </c>
      <c r="P113" s="26">
        <f t="shared" si="6"/>
        <v>3</v>
      </c>
      <c r="Q113" s="26">
        <f t="shared" si="7"/>
        <v>11.81411232382696</v>
      </c>
      <c r="R113" s="26">
        <f t="shared" si="8"/>
        <v>8.6127522955653273</v>
      </c>
      <c r="S113" s="26" t="str">
        <f t="shared" si="9"/>
        <v>ОДН</v>
      </c>
      <c r="T113" s="32">
        <f t="shared" si="10"/>
        <v>685.84999999999991</v>
      </c>
    </row>
    <row r="114" spans="1:20" ht="27" customHeight="1">
      <c r="A114" s="42">
        <v>102</v>
      </c>
      <c r="B114" s="25" t="s">
        <v>144</v>
      </c>
      <c r="C114" s="40" t="s">
        <v>40</v>
      </c>
      <c r="D114" s="23">
        <v>3</v>
      </c>
      <c r="E114" s="41">
        <v>42.6</v>
      </c>
      <c r="F114" s="29">
        <f t="shared" si="28"/>
        <v>127.80000000000001</v>
      </c>
      <c r="G114" s="30">
        <v>50.26</v>
      </c>
      <c r="H114" s="29">
        <f t="shared" si="29"/>
        <v>150.78</v>
      </c>
      <c r="I114" s="30">
        <v>44.73</v>
      </c>
      <c r="J114" s="31">
        <f t="shared" si="30"/>
        <v>134.19</v>
      </c>
      <c r="K114" s="30"/>
      <c r="L114" s="29">
        <f t="shared" si="3"/>
        <v>0</v>
      </c>
      <c r="M114" s="29"/>
      <c r="N114" s="29">
        <f t="shared" si="4"/>
        <v>0</v>
      </c>
      <c r="O114" s="29">
        <f t="shared" si="5"/>
        <v>45.86</v>
      </c>
      <c r="P114" s="26">
        <f t="shared" si="6"/>
        <v>3</v>
      </c>
      <c r="Q114" s="26">
        <f t="shared" si="7"/>
        <v>3.9537640293775742</v>
      </c>
      <c r="R114" s="26">
        <f t="shared" si="8"/>
        <v>8.6213781713422915</v>
      </c>
      <c r="S114" s="26" t="str">
        <f t="shared" si="9"/>
        <v>ОДН</v>
      </c>
      <c r="T114" s="32">
        <f t="shared" si="10"/>
        <v>137.57999999999998</v>
      </c>
    </row>
    <row r="115" spans="1:20" ht="27" customHeight="1">
      <c r="A115" s="42">
        <v>103</v>
      </c>
      <c r="B115" s="25" t="s">
        <v>145</v>
      </c>
      <c r="C115" s="40" t="s">
        <v>40</v>
      </c>
      <c r="D115" s="23">
        <v>1</v>
      </c>
      <c r="E115" s="41">
        <v>22.66</v>
      </c>
      <c r="F115" s="29">
        <f t="shared" si="28"/>
        <v>22.66</v>
      </c>
      <c r="G115" s="30">
        <v>26.73</v>
      </c>
      <c r="H115" s="29">
        <f t="shared" si="29"/>
        <v>26.73</v>
      </c>
      <c r="I115" s="30">
        <v>23.79</v>
      </c>
      <c r="J115" s="31">
        <f t="shared" si="30"/>
        <v>23.79</v>
      </c>
      <c r="K115" s="30"/>
      <c r="L115" s="29">
        <f t="shared" si="3"/>
        <v>0</v>
      </c>
      <c r="M115" s="29"/>
      <c r="N115" s="29">
        <f t="shared" si="4"/>
        <v>0</v>
      </c>
      <c r="O115" s="29">
        <f t="shared" si="5"/>
        <v>24.39</v>
      </c>
      <c r="P115" s="26">
        <f t="shared" si="6"/>
        <v>3</v>
      </c>
      <c r="Q115" s="26">
        <f t="shared" si="7"/>
        <v>2.1010116610813947</v>
      </c>
      <c r="R115" s="26">
        <f t="shared" si="8"/>
        <v>8.6142339527732457</v>
      </c>
      <c r="S115" s="26" t="str">
        <f t="shared" si="9"/>
        <v>ОДН</v>
      </c>
      <c r="T115" s="32">
        <f t="shared" si="10"/>
        <v>24.39</v>
      </c>
    </row>
    <row r="116" spans="1:20" ht="27" customHeight="1">
      <c r="A116" s="42">
        <v>104</v>
      </c>
      <c r="B116" s="25" t="s">
        <v>146</v>
      </c>
      <c r="C116" s="40" t="s">
        <v>40</v>
      </c>
      <c r="D116" s="23">
        <v>4</v>
      </c>
      <c r="E116" s="41">
        <v>90.18</v>
      </c>
      <c r="F116" s="29">
        <f t="shared" si="28"/>
        <v>360.72</v>
      </c>
      <c r="G116" s="30">
        <v>106.38</v>
      </c>
      <c r="H116" s="29">
        <f t="shared" si="29"/>
        <v>425.52</v>
      </c>
      <c r="I116" s="30">
        <v>94.69</v>
      </c>
      <c r="J116" s="31">
        <f t="shared" si="30"/>
        <v>378.76</v>
      </c>
      <c r="K116" s="30"/>
      <c r="L116" s="29">
        <f t="shared" si="3"/>
        <v>0</v>
      </c>
      <c r="M116" s="29"/>
      <c r="N116" s="29">
        <f t="shared" si="4"/>
        <v>0</v>
      </c>
      <c r="O116" s="29">
        <f t="shared" si="5"/>
        <v>97.08</v>
      </c>
      <c r="P116" s="26">
        <f t="shared" si="6"/>
        <v>3</v>
      </c>
      <c r="Q116" s="26">
        <f t="shared" si="7"/>
        <v>8.3609837937888578</v>
      </c>
      <c r="R116" s="26">
        <f t="shared" si="8"/>
        <v>8.6124678551595153</v>
      </c>
      <c r="S116" s="26" t="str">
        <f t="shared" si="9"/>
        <v>ОДН</v>
      </c>
      <c r="T116" s="32">
        <f t="shared" si="10"/>
        <v>388.32</v>
      </c>
    </row>
    <row r="117" spans="1:20" ht="27" customHeight="1">
      <c r="A117" s="42">
        <v>105</v>
      </c>
      <c r="B117" s="25" t="s">
        <v>147</v>
      </c>
      <c r="C117" s="40" t="s">
        <v>40</v>
      </c>
      <c r="D117" s="23">
        <v>48</v>
      </c>
      <c r="E117" s="41">
        <v>9.74</v>
      </c>
      <c r="F117" s="29">
        <f t="shared" si="28"/>
        <v>467.52</v>
      </c>
      <c r="G117" s="30">
        <v>11.49</v>
      </c>
      <c r="H117" s="29">
        <f t="shared" si="29"/>
        <v>551.52</v>
      </c>
      <c r="I117" s="30">
        <v>10.23</v>
      </c>
      <c r="J117" s="31">
        <f t="shared" si="30"/>
        <v>491.04</v>
      </c>
      <c r="K117" s="30"/>
      <c r="L117" s="29">
        <f t="shared" si="3"/>
        <v>0</v>
      </c>
      <c r="M117" s="29"/>
      <c r="N117" s="29">
        <f t="shared" si="4"/>
        <v>0</v>
      </c>
      <c r="O117" s="29">
        <f t="shared" si="5"/>
        <v>10.49</v>
      </c>
      <c r="P117" s="26">
        <f t="shared" si="6"/>
        <v>3</v>
      </c>
      <c r="Q117" s="26">
        <f t="shared" si="7"/>
        <v>0.90280119627745281</v>
      </c>
      <c r="R117" s="26">
        <f t="shared" si="8"/>
        <v>8.6063031103665661</v>
      </c>
      <c r="S117" s="26" t="str">
        <f t="shared" si="9"/>
        <v>ОДН</v>
      </c>
      <c r="T117" s="32">
        <f t="shared" si="10"/>
        <v>503.52</v>
      </c>
    </row>
    <row r="118" spans="1:20" ht="27" customHeight="1">
      <c r="A118" s="42">
        <v>106</v>
      </c>
      <c r="B118" s="25" t="s">
        <v>148</v>
      </c>
      <c r="C118" s="40" t="s">
        <v>40</v>
      </c>
      <c r="D118" s="23">
        <v>18</v>
      </c>
      <c r="E118" s="41">
        <v>46.93</v>
      </c>
      <c r="F118" s="29">
        <f t="shared" si="28"/>
        <v>844.74</v>
      </c>
      <c r="G118" s="30">
        <v>55.36</v>
      </c>
      <c r="H118" s="29">
        <f t="shared" si="29"/>
        <v>996.48</v>
      </c>
      <c r="I118" s="30">
        <v>49.28</v>
      </c>
      <c r="J118" s="31">
        <f t="shared" si="30"/>
        <v>887.04</v>
      </c>
      <c r="K118" s="30"/>
      <c r="L118" s="29">
        <f t="shared" si="3"/>
        <v>0</v>
      </c>
      <c r="M118" s="29"/>
      <c r="N118" s="29">
        <f t="shared" si="4"/>
        <v>0</v>
      </c>
      <c r="O118" s="29">
        <f t="shared" si="5"/>
        <v>50.52</v>
      </c>
      <c r="P118" s="26">
        <f t="shared" si="6"/>
        <v>3</v>
      </c>
      <c r="Q118" s="26">
        <f t="shared" si="7"/>
        <v>4.3503620538985022</v>
      </c>
      <c r="R118" s="26">
        <f t="shared" si="8"/>
        <v>8.6111679610025771</v>
      </c>
      <c r="S118" s="26" t="str">
        <f t="shared" si="9"/>
        <v>ОДН</v>
      </c>
      <c r="T118" s="32">
        <f t="shared" si="10"/>
        <v>909.36</v>
      </c>
    </row>
    <row r="119" spans="1:20" ht="27" hidden="1" customHeight="1">
      <c r="A119" s="42">
        <v>107</v>
      </c>
      <c r="B119" s="25"/>
      <c r="C119" s="40"/>
      <c r="D119" s="23"/>
      <c r="E119" s="41"/>
      <c r="F119" s="29">
        <f t="shared" ref="F119" si="31">E119*D119</f>
        <v>0</v>
      </c>
      <c r="G119" s="30"/>
      <c r="H119" s="29">
        <f t="shared" ref="H119" si="32">G119*D119</f>
        <v>0</v>
      </c>
      <c r="I119" s="30"/>
      <c r="J119" s="31">
        <f t="shared" ref="J119" si="33">I119*D119</f>
        <v>0</v>
      </c>
      <c r="K119" s="30"/>
      <c r="L119" s="29">
        <f t="shared" si="3"/>
        <v>0</v>
      </c>
      <c r="M119" s="29"/>
      <c r="N119" s="29">
        <f t="shared" si="4"/>
        <v>0</v>
      </c>
      <c r="O119" s="29" t="e">
        <f t="shared" si="5"/>
        <v>#DIV/0!</v>
      </c>
      <c r="P119" s="26">
        <f t="shared" si="6"/>
        <v>0</v>
      </c>
      <c r="Q119" s="26">
        <f t="shared" si="7"/>
        <v>0</v>
      </c>
      <c r="R119" s="26" t="e">
        <f t="shared" si="8"/>
        <v>#DIV/0!</v>
      </c>
      <c r="S119" s="26" t="e">
        <f t="shared" si="9"/>
        <v>#DIV/0!</v>
      </c>
      <c r="T119" s="32" t="e">
        <f t="shared" si="10"/>
        <v>#DIV/0!</v>
      </c>
    </row>
    <row r="120" spans="1:20" ht="40.5" hidden="1" customHeight="1">
      <c r="A120" s="42">
        <v>108</v>
      </c>
      <c r="B120" s="25"/>
      <c r="C120" s="22"/>
      <c r="D120" s="23"/>
      <c r="E120" s="30"/>
      <c r="F120" s="29">
        <f t="shared" ref="F120:F122" si="34">E120*D120</f>
        <v>0</v>
      </c>
      <c r="G120" s="30"/>
      <c r="H120" s="29">
        <f t="shared" ref="H120:H122" si="35">G120*D120</f>
        <v>0</v>
      </c>
      <c r="I120" s="30"/>
      <c r="J120" s="31">
        <f t="shared" ref="J120:J122" si="36">I120*D120</f>
        <v>0</v>
      </c>
      <c r="K120" s="30"/>
      <c r="L120" s="29">
        <f t="shared" ref="L120:L122" si="37">K120*D120</f>
        <v>0</v>
      </c>
      <c r="M120" s="29"/>
      <c r="N120" s="29">
        <f t="shared" ref="N120:N122" si="38">M120*D120</f>
        <v>0</v>
      </c>
      <c r="O120" s="29" t="e">
        <f t="shared" ref="O120:O122" si="39">ROUND(AVERAGE(E120,G120,I120,K120,M120),2)</f>
        <v>#DIV/0!</v>
      </c>
      <c r="P120" s="26">
        <f t="shared" ref="P120:P122" si="40">COUNTA(E120,G120,I120,K120,M120)</f>
        <v>0</v>
      </c>
      <c r="Q120" s="26">
        <f t="shared" ref="Q120:Q122" si="41">SQRT((IF(E120&gt;0,POWER(E120-O120,2),0)+IF(G120&gt;0,POWER(G120-O120,2),0)+IF(I120&gt;0,POWER(I120-O120,2),0)+IF(K120&gt;0,POWER(K120-O120,2),0)+IF(M120&gt;0,POWER(M120-O120,2),0))/(P120-1))</f>
        <v>0</v>
      </c>
      <c r="R120" s="26" t="e">
        <f t="shared" ref="R120:R122" si="42">Q120/O120*100</f>
        <v>#DIV/0!</v>
      </c>
      <c r="S120" s="26" t="e">
        <f t="shared" ref="S120:S122" si="43">IF(R120&lt;33,$S$8,$S$9)</f>
        <v>#DIV/0!</v>
      </c>
      <c r="T120" s="32" t="e">
        <f t="shared" ref="T120:T122" si="44">D120*O120</f>
        <v>#DIV/0!</v>
      </c>
    </row>
    <row r="121" spans="1:20" ht="40.5" hidden="1" customHeight="1">
      <c r="A121" s="42">
        <v>109</v>
      </c>
      <c r="B121" s="25"/>
      <c r="C121" s="22"/>
      <c r="D121" s="23"/>
      <c r="E121" s="30"/>
      <c r="F121" s="29">
        <f t="shared" si="34"/>
        <v>0</v>
      </c>
      <c r="G121" s="30"/>
      <c r="H121" s="29">
        <f t="shared" si="35"/>
        <v>0</v>
      </c>
      <c r="I121" s="30"/>
      <c r="J121" s="31">
        <f t="shared" si="36"/>
        <v>0</v>
      </c>
      <c r="K121" s="30"/>
      <c r="L121" s="29">
        <f t="shared" si="37"/>
        <v>0</v>
      </c>
      <c r="M121" s="29"/>
      <c r="N121" s="29">
        <f t="shared" si="38"/>
        <v>0</v>
      </c>
      <c r="O121" s="29" t="e">
        <f t="shared" si="39"/>
        <v>#DIV/0!</v>
      </c>
      <c r="P121" s="26">
        <f t="shared" si="40"/>
        <v>0</v>
      </c>
      <c r="Q121" s="26">
        <f t="shared" si="41"/>
        <v>0</v>
      </c>
      <c r="R121" s="26" t="e">
        <f t="shared" si="42"/>
        <v>#DIV/0!</v>
      </c>
      <c r="S121" s="26" t="e">
        <f t="shared" si="43"/>
        <v>#DIV/0!</v>
      </c>
      <c r="T121" s="32" t="e">
        <f t="shared" si="44"/>
        <v>#DIV/0!</v>
      </c>
    </row>
    <row r="122" spans="1:20" ht="40.5" hidden="1" customHeight="1">
      <c r="A122" s="42">
        <v>110</v>
      </c>
      <c r="B122" s="25"/>
      <c r="C122" s="22"/>
      <c r="D122" s="23"/>
      <c r="E122" s="30"/>
      <c r="F122" s="29">
        <f t="shared" si="34"/>
        <v>0</v>
      </c>
      <c r="G122" s="30"/>
      <c r="H122" s="29">
        <f t="shared" si="35"/>
        <v>0</v>
      </c>
      <c r="I122" s="30"/>
      <c r="J122" s="31">
        <f t="shared" si="36"/>
        <v>0</v>
      </c>
      <c r="K122" s="30"/>
      <c r="L122" s="29">
        <f t="shared" si="37"/>
        <v>0</v>
      </c>
      <c r="M122" s="29"/>
      <c r="N122" s="29">
        <f t="shared" si="38"/>
        <v>0</v>
      </c>
      <c r="O122" s="29" t="e">
        <f t="shared" si="39"/>
        <v>#DIV/0!</v>
      </c>
      <c r="P122" s="26">
        <f t="shared" si="40"/>
        <v>0</v>
      </c>
      <c r="Q122" s="26">
        <f t="shared" si="41"/>
        <v>0</v>
      </c>
      <c r="R122" s="26" t="e">
        <f t="shared" si="42"/>
        <v>#DIV/0!</v>
      </c>
      <c r="S122" s="26" t="e">
        <f t="shared" si="43"/>
        <v>#DIV/0!</v>
      </c>
      <c r="T122" s="32" t="e">
        <f t="shared" si="44"/>
        <v>#DIV/0!</v>
      </c>
    </row>
    <row r="123" spans="1:20" ht="40.5" hidden="1" customHeight="1">
      <c r="A123" s="42">
        <v>111</v>
      </c>
      <c r="B123" s="25"/>
      <c r="C123" s="22"/>
      <c r="D123" s="23"/>
      <c r="E123" s="30"/>
      <c r="F123" s="29">
        <f>E123*D123</f>
        <v>0</v>
      </c>
      <c r="G123" s="30"/>
      <c r="H123" s="29">
        <f>G123*D123</f>
        <v>0</v>
      </c>
      <c r="I123" s="30"/>
      <c r="J123" s="31">
        <f>I123*D123</f>
        <v>0</v>
      </c>
      <c r="K123" s="30"/>
      <c r="L123" s="29">
        <f>K123*D123</f>
        <v>0</v>
      </c>
      <c r="M123" s="29"/>
      <c r="N123" s="29">
        <f>M123*D123</f>
        <v>0</v>
      </c>
      <c r="O123" s="29" t="e">
        <f>ROUND(AVERAGE(E123,G123,I123,K123,M123),2)</f>
        <v>#DIV/0!</v>
      </c>
      <c r="P123" s="26">
        <f>COUNTA(E123,G123,I123,K123,M123)</f>
        <v>0</v>
      </c>
      <c r="Q123" s="26">
        <f>SQRT((IF(E123&gt;0,POWER(E123-O123,2),0)+IF(G123&gt;0,POWER(G123-O123,2),0)+IF(I123&gt;0,POWER(I123-O123,2),0)+IF(K123&gt;0,POWER(K123-O123,2),0)+IF(M123&gt;0,POWER(M123-O123,2),0))/(P123-1))</f>
        <v>0</v>
      </c>
      <c r="R123" s="26" t="e">
        <f>Q123/O123*100</f>
        <v>#DIV/0!</v>
      </c>
      <c r="S123" s="26" t="e">
        <f>IF(R123&lt;33,$S$8,$S$9)</f>
        <v>#DIV/0!</v>
      </c>
      <c r="T123" s="32" t="e">
        <f>D123*O123</f>
        <v>#DIV/0!</v>
      </c>
    </row>
    <row r="124" spans="1:20" s="14" customFormat="1" ht="27.75" customHeight="1">
      <c r="A124" s="61" t="s">
        <v>7</v>
      </c>
      <c r="B124" s="61"/>
      <c r="C124" s="35"/>
      <c r="D124" s="34">
        <f>SUM(D13:D123)</f>
        <v>4708</v>
      </c>
      <c r="E124" s="27"/>
      <c r="F124" s="51"/>
      <c r="G124" s="51"/>
      <c r="H124" s="51"/>
      <c r="I124" s="51"/>
      <c r="J124" s="51"/>
      <c r="K124" s="27"/>
      <c r="L124" s="27"/>
      <c r="M124" s="27"/>
      <c r="N124" s="27"/>
      <c r="O124" s="27"/>
      <c r="P124" s="27"/>
      <c r="Q124" s="27"/>
      <c r="R124" s="27"/>
      <c r="S124" s="27"/>
      <c r="T124" s="52">
        <f>SUMIF(T13:T118,"&gt;0")</f>
        <v>282044.95000000019</v>
      </c>
    </row>
    <row r="125" spans="1:20" s="36" customFormat="1" ht="10.199999999999999">
      <c r="B125" s="46"/>
      <c r="F125" s="50"/>
      <c r="H125" s="50"/>
      <c r="T125" s="39"/>
    </row>
    <row r="126" spans="1:20" ht="33.75" customHeight="1">
      <c r="A126" s="58" t="s">
        <v>6</v>
      </c>
      <c r="B126" s="58"/>
      <c r="C126" s="58"/>
      <c r="D126" s="58"/>
      <c r="E126" s="58"/>
      <c r="F126" s="58"/>
      <c r="G126" s="58"/>
      <c r="H126" s="58"/>
      <c r="I126" s="58"/>
      <c r="J126" s="58"/>
      <c r="K126" s="58"/>
      <c r="L126" s="58"/>
      <c r="M126" s="58"/>
      <c r="N126" s="58"/>
      <c r="O126" s="58"/>
      <c r="P126" s="58"/>
      <c r="Q126" s="58"/>
      <c r="R126" s="58"/>
      <c r="S126" s="58"/>
      <c r="T126" s="58"/>
    </row>
    <row r="127" spans="1:20" ht="33.75" customHeight="1">
      <c r="A127" s="59" t="s">
        <v>37</v>
      </c>
      <c r="B127" s="59"/>
      <c r="C127" s="59"/>
      <c r="D127" s="59"/>
      <c r="E127" s="59"/>
      <c r="F127" s="59"/>
      <c r="G127" s="59"/>
      <c r="H127" s="59"/>
      <c r="I127" s="59"/>
      <c r="J127" s="59"/>
      <c r="K127" s="59"/>
      <c r="L127" s="59"/>
      <c r="M127" s="59"/>
      <c r="N127" s="59"/>
      <c r="O127" s="59"/>
      <c r="P127" s="59"/>
      <c r="Q127" s="59"/>
      <c r="R127" s="59"/>
      <c r="S127" s="59"/>
      <c r="T127" s="59"/>
    </row>
    <row r="128" spans="1:20" ht="72" customHeight="1">
      <c r="A128" s="60" t="s">
        <v>34</v>
      </c>
      <c r="B128" s="60"/>
      <c r="C128" s="60"/>
      <c r="D128" s="60"/>
      <c r="E128" s="60"/>
      <c r="F128" s="60"/>
      <c r="G128" s="60"/>
      <c r="H128" s="60"/>
      <c r="I128" s="60"/>
      <c r="J128" s="60"/>
      <c r="K128" s="60"/>
      <c r="L128" s="60"/>
      <c r="M128" s="60"/>
      <c r="N128" s="60"/>
      <c r="O128" s="60"/>
      <c r="P128" s="60"/>
      <c r="Q128" s="60"/>
      <c r="R128" s="60"/>
      <c r="S128" s="60"/>
      <c r="T128" s="60"/>
    </row>
    <row r="129" spans="1:22" ht="100.5" customHeight="1">
      <c r="A129" s="60" t="s">
        <v>5</v>
      </c>
      <c r="B129" s="60"/>
      <c r="C129" s="65" t="s">
        <v>4</v>
      </c>
      <c r="D129" s="65"/>
      <c r="E129" s="65"/>
      <c r="F129" s="65"/>
      <c r="G129" s="65"/>
      <c r="H129" s="65"/>
      <c r="I129" s="65"/>
      <c r="J129" s="65"/>
      <c r="K129" s="65"/>
      <c r="L129" s="65"/>
      <c r="M129" s="65"/>
      <c r="N129" s="65"/>
      <c r="O129" s="65"/>
      <c r="P129" s="65"/>
      <c r="Q129" s="65"/>
      <c r="R129" s="65"/>
      <c r="S129" s="65"/>
      <c r="T129" s="65"/>
    </row>
    <row r="130" spans="1:22" ht="57.75" customHeight="1">
      <c r="A130" s="60" t="s">
        <v>3</v>
      </c>
      <c r="B130" s="60"/>
      <c r="C130" s="60" t="s">
        <v>2</v>
      </c>
      <c r="D130" s="60"/>
      <c r="E130" s="60"/>
      <c r="F130" s="60"/>
      <c r="G130" s="60"/>
      <c r="H130" s="60"/>
      <c r="I130" s="60"/>
      <c r="J130" s="60"/>
      <c r="K130" s="60"/>
      <c r="L130" s="60"/>
      <c r="M130" s="60"/>
      <c r="N130" s="60"/>
      <c r="O130" s="60"/>
      <c r="P130" s="60"/>
      <c r="Q130" s="60"/>
      <c r="R130" s="60"/>
      <c r="S130" s="60"/>
      <c r="T130" s="60"/>
    </row>
    <row r="131" spans="1:22" ht="44.25" customHeight="1">
      <c r="A131" s="60" t="s">
        <v>1</v>
      </c>
      <c r="B131" s="60"/>
      <c r="C131" s="60" t="s">
        <v>0</v>
      </c>
      <c r="D131" s="60"/>
      <c r="E131" s="60"/>
      <c r="F131" s="60"/>
      <c r="G131" s="60"/>
      <c r="H131" s="60"/>
      <c r="I131" s="60"/>
      <c r="J131" s="60"/>
      <c r="K131" s="60"/>
      <c r="L131" s="60"/>
      <c r="M131" s="60"/>
      <c r="N131" s="60"/>
      <c r="O131" s="60"/>
      <c r="P131" s="60"/>
      <c r="Q131" s="60"/>
      <c r="R131" s="60"/>
      <c r="S131" s="60"/>
      <c r="T131" s="60"/>
    </row>
    <row r="132" spans="1:22">
      <c r="A132" s="33"/>
      <c r="B132" s="48"/>
      <c r="C132" s="33"/>
      <c r="D132" s="33"/>
      <c r="E132" s="33"/>
      <c r="F132" s="33"/>
      <c r="G132" s="33"/>
      <c r="H132" s="33"/>
      <c r="I132" s="33"/>
      <c r="J132" s="33"/>
      <c r="K132" s="33"/>
      <c r="L132" s="33"/>
      <c r="M132" s="33"/>
      <c r="N132" s="33"/>
      <c r="O132" s="33"/>
      <c r="P132" s="33"/>
      <c r="Q132" s="33"/>
      <c r="R132" s="33"/>
      <c r="S132" s="33"/>
      <c r="T132" s="33"/>
    </row>
    <row r="133" spans="1:22">
      <c r="B133" s="21"/>
      <c r="C133" s="21"/>
      <c r="D133" s="19"/>
      <c r="E133" s="15"/>
      <c r="F133" s="16"/>
      <c r="G133" s="17"/>
      <c r="H133" s="15"/>
      <c r="I133" s="15"/>
      <c r="J133" s="15"/>
      <c r="K133" s="17"/>
      <c r="L133" s="15"/>
      <c r="M133" s="15"/>
      <c r="N133" s="15"/>
      <c r="O133" s="17"/>
      <c r="P133" s="18"/>
      <c r="Q133" s="15"/>
      <c r="R133" s="15"/>
      <c r="S133" s="15"/>
      <c r="T133" s="15"/>
      <c r="U133" s="15"/>
      <c r="V133" s="15"/>
    </row>
  </sheetData>
  <mergeCells count="35">
    <mergeCell ref="A130:B130"/>
    <mergeCell ref="C130:T130"/>
    <mergeCell ref="A131:B131"/>
    <mergeCell ref="C131:T131"/>
    <mergeCell ref="C129:T129"/>
    <mergeCell ref="S10:S12"/>
    <mergeCell ref="T10:T12"/>
    <mergeCell ref="E11:F11"/>
    <mergeCell ref="G11:H11"/>
    <mergeCell ref="I11:J11"/>
    <mergeCell ref="K11:L11"/>
    <mergeCell ref="M11:N11"/>
    <mergeCell ref="K10:L10"/>
    <mergeCell ref="M10:N10"/>
    <mergeCell ref="O10:O12"/>
    <mergeCell ref="P10:P12"/>
    <mergeCell ref="Q10:Q12"/>
    <mergeCell ref="R10:R12"/>
    <mergeCell ref="I10:J10"/>
    <mergeCell ref="A126:T126"/>
    <mergeCell ref="A127:T127"/>
    <mergeCell ref="A128:T128"/>
    <mergeCell ref="A129:B129"/>
    <mergeCell ref="A124:B124"/>
    <mergeCell ref="A10:A12"/>
    <mergeCell ref="B10:B12"/>
    <mergeCell ref="C10:D11"/>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USER</cp:lastModifiedBy>
  <cp:lastPrinted>2021-01-20T10:12:17Z</cp:lastPrinted>
  <dcterms:created xsi:type="dcterms:W3CDTF">2021-01-18T05:46:41Z</dcterms:created>
  <dcterms:modified xsi:type="dcterms:W3CDTF">2021-02-25T08:23:41Z</dcterms:modified>
</cp:coreProperties>
</file>