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7" i="1" l="1"/>
  <c r="K8" i="1"/>
  <c r="K9" i="1"/>
  <c r="K10" i="1"/>
  <c r="I7" i="1"/>
  <c r="I8" i="1"/>
  <c r="I9" i="1"/>
  <c r="I10" i="1"/>
  <c r="H6" i="1"/>
  <c r="H7" i="1" l="1"/>
  <c r="H8" i="1"/>
  <c r="J8" i="1" s="1"/>
  <c r="H9" i="1"/>
  <c r="J9" i="1" s="1"/>
  <c r="H10" i="1"/>
  <c r="J10" i="1" s="1"/>
  <c r="D11" i="1"/>
  <c r="J7" i="1" l="1"/>
  <c r="L7" i="1" l="1"/>
  <c r="M7" i="1" s="1"/>
  <c r="N7" i="1" s="1"/>
  <c r="L8" i="1"/>
  <c r="M8" i="1" s="1"/>
  <c r="N8" i="1" s="1"/>
  <c r="L9" i="1"/>
  <c r="M9" i="1" s="1"/>
  <c r="N9" i="1" s="1"/>
  <c r="L10" i="1"/>
  <c r="M10" i="1" s="1"/>
  <c r="N10" i="1" s="1"/>
  <c r="K6" i="1" l="1"/>
  <c r="L6" i="1" l="1"/>
  <c r="M6" i="1" s="1"/>
  <c r="N6" i="1" s="1"/>
  <c r="N12" i="1" s="1"/>
  <c r="I6" i="1"/>
  <c r="J6" i="1" l="1"/>
</calcChain>
</file>

<file path=xl/sharedStrings.xml><?xml version="1.0" encoding="utf-8"?>
<sst xmlns="http://schemas.openxmlformats.org/spreadsheetml/2006/main" count="36" uniqueCount="32">
  <si>
    <t>№</t>
  </si>
  <si>
    <t>Наименование предмета контракта</t>
  </si>
  <si>
    <t>ед.изм</t>
  </si>
  <si>
    <t>кол-во</t>
  </si>
  <si>
    <t>коммерческие предложения (руб./ед.изм)</t>
  </si>
  <si>
    <t>средняя арифметическая цена за единицу</t>
  </si>
  <si>
    <t>среднее квадратичное отклонение</t>
  </si>
  <si>
    <t>Н(М)ЦК определяемая методом сопоставимых рыночных цен (анализа рынка)</t>
  </si>
  <si>
    <t>однородность совокупности значений выявленных цен, используемых в расчете Н(М)ЦК</t>
  </si>
  <si>
    <t>расчет Н(М)ЦК</t>
  </si>
  <si>
    <t>цена за ед.изм. (руб.)</t>
  </si>
  <si>
    <t>цена за ед.изм. С округлением (вниз) до сотых долей после запятой (руб.)</t>
  </si>
  <si>
    <t>Н(М)ЦК контракта с учетом округления цены за единицу (руб)</t>
  </si>
  <si>
    <r>
      <t>V=</t>
    </r>
    <r>
      <rPr>
        <sz val="10"/>
        <color theme="1"/>
        <rFont val="Calibri"/>
        <family val="2"/>
        <charset val="204"/>
      </rPr>
      <t>ơ/&lt;ц&gt; *100</t>
    </r>
  </si>
  <si>
    <t>В результате проведенного расчета Н(М)ЦК составила:</t>
  </si>
  <si>
    <t>*</t>
  </si>
  <si>
    <t xml:space="preserve">При определении Н(М)ЦК Заказчиком применяется Приказ Минэкономразвития России от 02.10.2013 № 567 "Об утверждении Методических рекомендаций по применению методов определения начальной (максимально) цены контракта, цены контракта, заключаемого с единственным поставщиком (подрядчиком, исполнителем)". </t>
  </si>
  <si>
    <t>шт</t>
  </si>
  <si>
    <t>1</t>
  </si>
  <si>
    <t>5</t>
  </si>
  <si>
    <t>2</t>
  </si>
  <si>
    <t>3</t>
  </si>
  <si>
    <t>4</t>
  </si>
  <si>
    <t>РАЗДЕЛ VI. Расчет начальной (максимальной) цены договора</t>
  </si>
  <si>
    <t>поставщик № 1 от 01.10.2020</t>
  </si>
  <si>
    <t>поставщик № 2 от 01.10.2020</t>
  </si>
  <si>
    <t>поставщик № 3 от 01.10.2020</t>
  </si>
  <si>
    <t>№ ФПУ 3.1.1.1.22.4                                Александрова О.М., Вербицкая Л.А. и другие                                                         "Русский родной язык" 4 класс</t>
  </si>
  <si>
    <t>№ ФПУ 3.2.1.1.12.5                          Александрова О.М., Загоровская О.В и другие                                                     "Русский родной язык" 9 класс</t>
  </si>
  <si>
    <t>№ ФПУ 1.2.2.2.4.1                                    Береговская Э.М., Белосельская Т.В. "Французский язык" в 2-х ч, Часть 1, 5 класс</t>
  </si>
  <si>
    <t>№ ФПУ 1.2.2.2.4.1                                    Береговская Э.М., Белосельская Т.В. "Французский язык" в 2-х ч, Часть 2, 5 класс</t>
  </si>
  <si>
    <t>Половкова М.В., Носов Т.В.                 "Индивидуальный проект 10-11 классы: учебное пособие для общеобразовательных организаций"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</si>
</sst>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Alignment="1">
      <alignment horizontal="right" vertical="top"/>
    </xf>
    <xf numFmtId="49" fontId="2" fillId="0" borderId="6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2" fillId="0" borderId="6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/>
    <xf numFmtId="49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7" workbookViewId="0">
      <selection activeCell="B10" sqref="B10"/>
    </sheetView>
  </sheetViews>
  <sheetFormatPr defaultRowHeight="15" x14ac:dyDescent="0.25"/>
  <cols>
    <col min="1" max="1" width="4.140625" customWidth="1"/>
    <col min="2" max="2" width="30.42578125" customWidth="1"/>
    <col min="3" max="3" width="6.7109375" customWidth="1"/>
    <col min="4" max="4" width="8.42578125" customWidth="1"/>
    <col min="5" max="5" width="10.28515625" customWidth="1"/>
    <col min="6" max="7" width="10.140625" customWidth="1"/>
    <col min="8" max="8" width="12" customWidth="1"/>
    <col min="9" max="9" width="11.85546875" customWidth="1"/>
    <col min="10" max="10" width="10.7109375" customWidth="1"/>
    <col min="13" max="13" width="10.140625" customWidth="1"/>
    <col min="14" max="14" width="11.5703125" customWidth="1"/>
  </cols>
  <sheetData>
    <row r="1" spans="1:14" x14ac:dyDescent="0.25">
      <c r="N1" s="12"/>
    </row>
    <row r="2" spans="1:14" ht="15.75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39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0" t="s">
        <v>4</v>
      </c>
      <c r="F4" s="21"/>
      <c r="G4" s="21"/>
      <c r="H4" s="20" t="s">
        <v>8</v>
      </c>
      <c r="I4" s="21"/>
      <c r="J4" s="22"/>
      <c r="K4" s="20" t="s">
        <v>7</v>
      </c>
      <c r="L4" s="21"/>
      <c r="M4" s="21"/>
      <c r="N4" s="22"/>
    </row>
    <row r="5" spans="1:14" ht="114.75" x14ac:dyDescent="0.25">
      <c r="A5" s="25"/>
      <c r="B5" s="25"/>
      <c r="C5" s="25"/>
      <c r="D5" s="25"/>
      <c r="E5" s="1" t="s">
        <v>24</v>
      </c>
      <c r="F5" s="1" t="s">
        <v>25</v>
      </c>
      <c r="G5" s="1" t="s">
        <v>26</v>
      </c>
      <c r="H5" s="1" t="s">
        <v>5</v>
      </c>
      <c r="I5" s="1" t="s">
        <v>6</v>
      </c>
      <c r="J5" s="1" t="s">
        <v>13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4" ht="57" customHeight="1" x14ac:dyDescent="0.25">
      <c r="A6" s="4" t="s">
        <v>18</v>
      </c>
      <c r="B6" s="6" t="s">
        <v>27</v>
      </c>
      <c r="C6" s="7" t="s">
        <v>17</v>
      </c>
      <c r="D6" s="13">
        <v>128</v>
      </c>
      <c r="E6" s="15">
        <v>678.59</v>
      </c>
      <c r="F6" s="9">
        <v>647.75</v>
      </c>
      <c r="G6" s="9">
        <v>616.9</v>
      </c>
      <c r="H6" s="9">
        <f>AVERAGE(E6,F6,G6)</f>
        <v>647.74666666666678</v>
      </c>
      <c r="I6" s="10">
        <f>STDEV(E6:G6)</f>
        <v>30.845000135084049</v>
      </c>
      <c r="J6" s="10">
        <f>I6/H6*100</f>
        <v>4.7618925302717177</v>
      </c>
      <c r="K6" s="11">
        <f>D6/3*(E6+F6+G6)</f>
        <v>82911.573333333334</v>
      </c>
      <c r="L6" s="10">
        <f>K6/D6</f>
        <v>647.74666666666667</v>
      </c>
      <c r="M6" s="11">
        <f>L6</f>
        <v>647.74666666666667</v>
      </c>
      <c r="N6" s="9">
        <f>D6*M6</f>
        <v>82911.573333333334</v>
      </c>
    </row>
    <row r="7" spans="1:14" ht="54.75" customHeight="1" x14ac:dyDescent="0.25">
      <c r="A7" s="18" t="s">
        <v>20</v>
      </c>
      <c r="B7" s="6" t="s">
        <v>28</v>
      </c>
      <c r="C7" s="7" t="s">
        <v>17</v>
      </c>
      <c r="D7" s="13">
        <v>140</v>
      </c>
      <c r="E7" s="16">
        <v>680.35</v>
      </c>
      <c r="F7" s="8">
        <v>649.42999999999995</v>
      </c>
      <c r="G7" s="8">
        <v>618.5</v>
      </c>
      <c r="H7" s="9">
        <f>AVERAGE(E7:G7)</f>
        <v>649.42666666666662</v>
      </c>
      <c r="I7" s="10">
        <f t="shared" ref="I7:I10" si="0">STDEV(E7:G7)</f>
        <v>30.925000134734585</v>
      </c>
      <c r="J7" s="10">
        <f t="shared" ref="J7:J10" si="1">I7/H7*100</f>
        <v>4.7618925618598844</v>
      </c>
      <c r="K7" s="11">
        <f t="shared" ref="K7:K10" si="2">D7/3*(E7+F7+G7)</f>
        <v>90919.733333333323</v>
      </c>
      <c r="L7" s="10">
        <f t="shared" ref="L7:L10" si="3">K7/D7</f>
        <v>649.42666666666662</v>
      </c>
      <c r="M7" s="11">
        <f t="shared" ref="M7:M10" si="4">L7</f>
        <v>649.42666666666662</v>
      </c>
      <c r="N7" s="9">
        <f t="shared" ref="N7:N10" si="5">D7*M7</f>
        <v>90919.733333333323</v>
      </c>
    </row>
    <row r="8" spans="1:14" ht="57" customHeight="1" x14ac:dyDescent="0.25">
      <c r="A8" s="18" t="s">
        <v>21</v>
      </c>
      <c r="B8" s="6" t="s">
        <v>29</v>
      </c>
      <c r="C8" s="7" t="s">
        <v>17</v>
      </c>
      <c r="D8" s="13">
        <v>106</v>
      </c>
      <c r="E8" s="16">
        <v>492.47</v>
      </c>
      <c r="F8" s="8">
        <v>470.09</v>
      </c>
      <c r="G8" s="8">
        <v>447.7</v>
      </c>
      <c r="H8" s="9">
        <f t="shared" ref="H8:H10" si="6">AVERAGE(E8:G8)</f>
        <v>470.08666666666664</v>
      </c>
      <c r="I8" s="10">
        <f t="shared" si="0"/>
        <v>22.385000186136569</v>
      </c>
      <c r="J8" s="10">
        <f t="shared" si="1"/>
        <v>4.7618879184270781</v>
      </c>
      <c r="K8" s="11">
        <f t="shared" si="2"/>
        <v>49829.186666666668</v>
      </c>
      <c r="L8" s="10">
        <f t="shared" si="3"/>
        <v>470.0866666666667</v>
      </c>
      <c r="M8" s="11">
        <f t="shared" si="4"/>
        <v>470.0866666666667</v>
      </c>
      <c r="N8" s="9">
        <f t="shared" si="5"/>
        <v>49829.186666666668</v>
      </c>
    </row>
    <row r="9" spans="1:14" ht="54.75" customHeight="1" x14ac:dyDescent="0.25">
      <c r="A9" s="18" t="s">
        <v>22</v>
      </c>
      <c r="B9" s="6" t="s">
        <v>30</v>
      </c>
      <c r="C9" s="7" t="s">
        <v>17</v>
      </c>
      <c r="D9" s="13">
        <v>106</v>
      </c>
      <c r="E9" s="16">
        <v>492.47</v>
      </c>
      <c r="F9" s="8">
        <v>470.09</v>
      </c>
      <c r="G9" s="8">
        <v>447.7</v>
      </c>
      <c r="H9" s="9">
        <f t="shared" si="6"/>
        <v>470.08666666666664</v>
      </c>
      <c r="I9" s="10">
        <f t="shared" si="0"/>
        <v>22.385000186136569</v>
      </c>
      <c r="J9" s="10">
        <f t="shared" si="1"/>
        <v>4.7618879184270781</v>
      </c>
      <c r="K9" s="11">
        <f t="shared" si="2"/>
        <v>49829.186666666668</v>
      </c>
      <c r="L9" s="10">
        <f t="shared" si="3"/>
        <v>470.0866666666667</v>
      </c>
      <c r="M9" s="11">
        <f t="shared" si="4"/>
        <v>470.0866666666667</v>
      </c>
      <c r="N9" s="9">
        <f t="shared" si="5"/>
        <v>49829.186666666668</v>
      </c>
    </row>
    <row r="10" spans="1:14" ht="68.25" customHeight="1" x14ac:dyDescent="0.25">
      <c r="A10" s="18" t="s">
        <v>19</v>
      </c>
      <c r="B10" s="6" t="s">
        <v>31</v>
      </c>
      <c r="C10" s="7" t="s">
        <v>17</v>
      </c>
      <c r="D10" s="13">
        <v>20</v>
      </c>
      <c r="E10" s="16">
        <v>453.42</v>
      </c>
      <c r="F10" s="8">
        <v>432.81</v>
      </c>
      <c r="G10" s="8">
        <v>412.2</v>
      </c>
      <c r="H10" s="9">
        <f t="shared" si="6"/>
        <v>432.81</v>
      </c>
      <c r="I10" s="10">
        <f t="shared" si="0"/>
        <v>20.610000000000014</v>
      </c>
      <c r="J10" s="10">
        <f t="shared" si="1"/>
        <v>4.7619047619047654</v>
      </c>
      <c r="K10" s="11">
        <f t="shared" si="2"/>
        <v>8656.2000000000007</v>
      </c>
      <c r="L10" s="10">
        <f t="shared" si="3"/>
        <v>432.81000000000006</v>
      </c>
      <c r="M10" s="11">
        <f t="shared" si="4"/>
        <v>432.81000000000006</v>
      </c>
      <c r="N10" s="9">
        <f t="shared" si="5"/>
        <v>8656.2000000000007</v>
      </c>
    </row>
    <row r="11" spans="1:14" x14ac:dyDescent="0.25">
      <c r="D11" s="14">
        <f>SUM(D6:D10)</f>
        <v>500</v>
      </c>
      <c r="E11" s="5"/>
      <c r="F11" s="5"/>
      <c r="G11" s="5"/>
    </row>
    <row r="12" spans="1:14" x14ac:dyDescent="0.25">
      <c r="B12" s="2" t="s">
        <v>14</v>
      </c>
      <c r="G12" s="5"/>
      <c r="N12" s="17">
        <f>SUM(N6:N11)</f>
        <v>282145.88</v>
      </c>
    </row>
    <row r="14" spans="1:14" ht="27.6" customHeight="1" x14ac:dyDescent="0.25">
      <c r="A14" s="3" t="s">
        <v>15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</sheetData>
  <mergeCells count="9">
    <mergeCell ref="A2:N2"/>
    <mergeCell ref="K4:N4"/>
    <mergeCell ref="B14:N14"/>
    <mergeCell ref="E4:G4"/>
    <mergeCell ref="A4:A5"/>
    <mergeCell ref="B4:B5"/>
    <mergeCell ref="C4:C5"/>
    <mergeCell ref="D4:D5"/>
    <mergeCell ref="H4:J4"/>
  </mergeCells>
  <pageMargins left="0" right="0" top="0.74803149606299213" bottom="0" header="0.31496062992125984" footer="0.31496062992125984"/>
  <pageSetup paperSize="9" scale="8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2020-10-01T07:05:07Z</dcterms:modified>
</cp:coreProperties>
</file>